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uliah s3\matematika teknik\"/>
    </mc:Choice>
  </mc:AlternateContent>
  <bookViews>
    <workbookView xWindow="0" yWindow="0" windowWidth="20490" windowHeight="7545"/>
  </bookViews>
  <sheets>
    <sheet name="Coded" sheetId="9" r:id="rId1"/>
    <sheet name="Natural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43" i="9" l="1"/>
  <c r="M144" i="9"/>
  <c r="M145" i="9"/>
  <c r="M146" i="9" s="1"/>
  <c r="M147" i="9" s="1"/>
  <c r="M148" i="9" s="1"/>
  <c r="M149" i="9" s="1"/>
  <c r="M150" i="9" s="1"/>
  <c r="M151" i="9" s="1"/>
  <c r="M152" i="9" s="1"/>
  <c r="M153" i="9" s="1"/>
  <c r="M154" i="9" s="1"/>
  <c r="M155" i="9" s="1"/>
  <c r="M156" i="9" s="1"/>
  <c r="M157" i="9" s="1"/>
  <c r="M158" i="9" s="1"/>
  <c r="M159" i="9" s="1"/>
  <c r="M160" i="9" s="1"/>
  <c r="M161" i="9" s="1"/>
  <c r="M162" i="9" s="1"/>
  <c r="L144" i="9"/>
  <c r="L145" i="9"/>
  <c r="L146" i="9"/>
  <c r="L147" i="9"/>
  <c r="L148" i="9"/>
  <c r="L149" i="9"/>
  <c r="L150" i="9"/>
  <c r="L151" i="9"/>
  <c r="L152" i="9"/>
  <c r="L153" i="9"/>
  <c r="L154" i="9"/>
  <c r="L155" i="9"/>
  <c r="L156" i="9"/>
  <c r="L157" i="9"/>
  <c r="L158" i="9"/>
  <c r="L159" i="9"/>
  <c r="L160" i="9"/>
  <c r="L161" i="9"/>
  <c r="L162" i="9"/>
  <c r="L143" i="9"/>
  <c r="M142" i="8"/>
  <c r="M143" i="8" s="1"/>
  <c r="M144" i="8" s="1"/>
  <c r="M145" i="8" s="1"/>
  <c r="M146" i="8" s="1"/>
  <c r="M147" i="8" s="1"/>
  <c r="M148" i="8" s="1"/>
  <c r="M149" i="8" s="1"/>
  <c r="I164" i="9"/>
  <c r="H164" i="9"/>
  <c r="G164" i="9"/>
  <c r="I163" i="9"/>
  <c r="H163" i="9"/>
  <c r="H165" i="9" s="1"/>
  <c r="G163" i="9"/>
  <c r="AF143" i="9"/>
  <c r="M143" i="9"/>
  <c r="K143" i="9"/>
  <c r="N142" i="9"/>
  <c r="O142" i="9" s="1"/>
  <c r="P142" i="9" s="1"/>
  <c r="Q142" i="9" s="1"/>
  <c r="L142" i="9"/>
  <c r="M142" i="9" s="1"/>
  <c r="Z126" i="9"/>
  <c r="Z124" i="9"/>
  <c r="Z122" i="9"/>
  <c r="Z120" i="9"/>
  <c r="Z118" i="9"/>
  <c r="Z118" i="9" a="1"/>
  <c r="Z127" i="9" s="1"/>
  <c r="K118" i="9" a="1"/>
  <c r="Y80" i="9"/>
  <c r="T80" i="9"/>
  <c r="S80" i="9"/>
  <c r="R80" i="9"/>
  <c r="Q80" i="9"/>
  <c r="P80" i="9"/>
  <c r="O80" i="9"/>
  <c r="Y79" i="9"/>
  <c r="T79" i="9"/>
  <c r="S79" i="9"/>
  <c r="R79" i="9"/>
  <c r="Q79" i="9"/>
  <c r="P79" i="9"/>
  <c r="O79" i="9"/>
  <c r="Y78" i="9"/>
  <c r="T78" i="9"/>
  <c r="S78" i="9"/>
  <c r="R78" i="9"/>
  <c r="Q78" i="9"/>
  <c r="P78" i="9"/>
  <c r="O78" i="9"/>
  <c r="Y77" i="9"/>
  <c r="T77" i="9"/>
  <c r="S77" i="9"/>
  <c r="R77" i="9"/>
  <c r="Q77" i="9"/>
  <c r="P77" i="9"/>
  <c r="O77" i="9"/>
  <c r="Y76" i="9"/>
  <c r="T76" i="9"/>
  <c r="S76" i="9"/>
  <c r="R76" i="9"/>
  <c r="Q76" i="9"/>
  <c r="P76" i="9"/>
  <c r="O76" i="9"/>
  <c r="Y75" i="9"/>
  <c r="T75" i="9"/>
  <c r="S75" i="9"/>
  <c r="R75" i="9"/>
  <c r="Q75" i="9"/>
  <c r="P75" i="9"/>
  <c r="O75" i="9"/>
  <c r="Y74" i="9"/>
  <c r="T74" i="9"/>
  <c r="S74" i="9"/>
  <c r="R74" i="9"/>
  <c r="Q74" i="9"/>
  <c r="P74" i="9"/>
  <c r="O74" i="9"/>
  <c r="Y73" i="9"/>
  <c r="T73" i="9"/>
  <c r="S73" i="9"/>
  <c r="R73" i="9"/>
  <c r="Q73" i="9"/>
  <c r="P73" i="9"/>
  <c r="O73" i="9"/>
  <c r="Y72" i="9"/>
  <c r="T72" i="9"/>
  <c r="S72" i="9"/>
  <c r="R72" i="9"/>
  <c r="Q72" i="9"/>
  <c r="P72" i="9"/>
  <c r="O72" i="9"/>
  <c r="Y71" i="9"/>
  <c r="T71" i="9"/>
  <c r="S71" i="9"/>
  <c r="R71" i="9"/>
  <c r="Q71" i="9"/>
  <c r="P71" i="9"/>
  <c r="O71" i="9"/>
  <c r="Y70" i="9"/>
  <c r="T70" i="9"/>
  <c r="S70" i="9"/>
  <c r="R70" i="9"/>
  <c r="Q70" i="9"/>
  <c r="P70" i="9"/>
  <c r="O70" i="9"/>
  <c r="Y69" i="9"/>
  <c r="T69" i="9"/>
  <c r="S69" i="9"/>
  <c r="R69" i="9"/>
  <c r="Q69" i="9"/>
  <c r="P69" i="9"/>
  <c r="O69" i="9"/>
  <c r="Y68" i="9"/>
  <c r="T68" i="9"/>
  <c r="S68" i="9"/>
  <c r="R68" i="9"/>
  <c r="Q68" i="9"/>
  <c r="P68" i="9"/>
  <c r="O68" i="9"/>
  <c r="Y67" i="9"/>
  <c r="T67" i="9"/>
  <c r="S67" i="9"/>
  <c r="R67" i="9"/>
  <c r="Q67" i="9"/>
  <c r="P67" i="9"/>
  <c r="O67" i="9"/>
  <c r="Y66" i="9"/>
  <c r="T66" i="9"/>
  <c r="S66" i="9"/>
  <c r="R66" i="9"/>
  <c r="Q66" i="9"/>
  <c r="P66" i="9"/>
  <c r="O66" i="9"/>
  <c r="Y65" i="9"/>
  <c r="T65" i="9"/>
  <c r="S65" i="9"/>
  <c r="R65" i="9"/>
  <c r="Q65" i="9"/>
  <c r="P65" i="9"/>
  <c r="O65" i="9"/>
  <c r="Y64" i="9"/>
  <c r="T64" i="9"/>
  <c r="S64" i="9"/>
  <c r="R64" i="9"/>
  <c r="Q64" i="9"/>
  <c r="P64" i="9"/>
  <c r="O64" i="9"/>
  <c r="Y63" i="9"/>
  <c r="T63" i="9"/>
  <c r="S63" i="9"/>
  <c r="R63" i="9"/>
  <c r="Q63" i="9"/>
  <c r="P63" i="9"/>
  <c r="O63" i="9"/>
  <c r="Y62" i="9"/>
  <c r="T62" i="9"/>
  <c r="S62" i="9"/>
  <c r="R62" i="9"/>
  <c r="Q62" i="9"/>
  <c r="P62" i="9"/>
  <c r="O62" i="9"/>
  <c r="Y61" i="9"/>
  <c r="T61" i="9"/>
  <c r="S61" i="9"/>
  <c r="R61" i="9"/>
  <c r="Q61" i="9"/>
  <c r="P61" i="9"/>
  <c r="O61" i="9"/>
  <c r="N52" i="9"/>
  <c r="N48" i="9"/>
  <c r="N44" i="9"/>
  <c r="N40" i="9"/>
  <c r="C37" i="9"/>
  <c r="G36" i="9"/>
  <c r="E36" i="9"/>
  <c r="C36" i="9"/>
  <c r="O35" i="9"/>
  <c r="G35" i="9"/>
  <c r="E35" i="9"/>
  <c r="C35" i="9"/>
  <c r="G34" i="9"/>
  <c r="C34" i="9"/>
  <c r="F27" i="9"/>
  <c r="E27" i="9"/>
  <c r="D27" i="9"/>
  <c r="M24" i="9" s="1"/>
  <c r="F26" i="9"/>
  <c r="E26" i="9"/>
  <c r="E28" i="9" s="1"/>
  <c r="D26" i="9"/>
  <c r="O24" i="9"/>
  <c r="N23" i="9"/>
  <c r="N21" i="9"/>
  <c r="O20" i="9"/>
  <c r="N19" i="9"/>
  <c r="N17" i="9"/>
  <c r="O16" i="9"/>
  <c r="N15" i="9"/>
  <c r="N13" i="9"/>
  <c r="O12" i="9"/>
  <c r="N11" i="9"/>
  <c r="N9" i="9"/>
  <c r="O8" i="9"/>
  <c r="N7" i="9"/>
  <c r="N5" i="9"/>
  <c r="AF145" i="8"/>
  <c r="AF146" i="8"/>
  <c r="AF147" i="8" s="1"/>
  <c r="AF148" i="8" s="1"/>
  <c r="AF149" i="8" s="1"/>
  <c r="AF150" i="8" s="1"/>
  <c r="AF151" i="8" s="1"/>
  <c r="AF152" i="8" s="1"/>
  <c r="AF153" i="8" s="1"/>
  <c r="AF154" i="8" s="1"/>
  <c r="AF155" i="8" s="1"/>
  <c r="AF156" i="8" s="1"/>
  <c r="AF157" i="8" s="1"/>
  <c r="AF158" i="8" s="1"/>
  <c r="AF159" i="8" s="1"/>
  <c r="AF160" i="8" s="1"/>
  <c r="AF161" i="8" s="1"/>
  <c r="AF162" i="8" s="1"/>
  <c r="AF144" i="8"/>
  <c r="AF143" i="8"/>
  <c r="Q143" i="9" l="1"/>
  <c r="R142" i="9"/>
  <c r="S142" i="9" s="1"/>
  <c r="T142" i="9" s="1"/>
  <c r="U142" i="9" s="1"/>
  <c r="O54" i="9"/>
  <c r="O52" i="9"/>
  <c r="O50" i="9"/>
  <c r="O48" i="9"/>
  <c r="O46" i="9"/>
  <c r="O44" i="9"/>
  <c r="O42" i="9"/>
  <c r="O40" i="9"/>
  <c r="O38" i="9"/>
  <c r="O23" i="9"/>
  <c r="O21" i="9"/>
  <c r="O19" i="9"/>
  <c r="O17" i="9"/>
  <c r="O15" i="9"/>
  <c r="O13" i="9"/>
  <c r="O11" i="9"/>
  <c r="O9" i="9"/>
  <c r="O7" i="9"/>
  <c r="O5" i="9"/>
  <c r="O37" i="9"/>
  <c r="O41" i="9"/>
  <c r="O45" i="9"/>
  <c r="O49" i="9"/>
  <c r="O53" i="9"/>
  <c r="S127" i="9"/>
  <c r="Q127" i="9"/>
  <c r="O127" i="9"/>
  <c r="M127" i="9"/>
  <c r="K127" i="9"/>
  <c r="S126" i="9"/>
  <c r="Q126" i="9"/>
  <c r="O126" i="9"/>
  <c r="M126" i="9"/>
  <c r="K126" i="9"/>
  <c r="S125" i="9"/>
  <c r="Q125" i="9"/>
  <c r="O125" i="9"/>
  <c r="M125" i="9"/>
  <c r="K125" i="9"/>
  <c r="S124" i="9"/>
  <c r="Q124" i="9"/>
  <c r="O124" i="9"/>
  <c r="M124" i="9"/>
  <c r="K124" i="9"/>
  <c r="S123" i="9"/>
  <c r="Q123" i="9"/>
  <c r="O123" i="9"/>
  <c r="M123" i="9"/>
  <c r="K123" i="9"/>
  <c r="S122" i="9"/>
  <c r="Q122" i="9"/>
  <c r="O122" i="9"/>
  <c r="M122" i="9"/>
  <c r="K122" i="9"/>
  <c r="S121" i="9"/>
  <c r="Q121" i="9"/>
  <c r="O121" i="9"/>
  <c r="M121" i="9"/>
  <c r="K121" i="9"/>
  <c r="S120" i="9"/>
  <c r="Q120" i="9"/>
  <c r="O120" i="9"/>
  <c r="M120" i="9"/>
  <c r="K120" i="9"/>
  <c r="S119" i="9"/>
  <c r="Q119" i="9"/>
  <c r="O119" i="9"/>
  <c r="M119" i="9"/>
  <c r="K119" i="9"/>
  <c r="S118" i="9"/>
  <c r="Q118" i="9"/>
  <c r="O118" i="9"/>
  <c r="M118" i="9"/>
  <c r="K118" i="9"/>
  <c r="N118" i="9"/>
  <c r="R118" i="9"/>
  <c r="L119" i="9"/>
  <c r="P119" i="9"/>
  <c r="T119" i="9"/>
  <c r="N120" i="9"/>
  <c r="R120" i="9"/>
  <c r="L121" i="9"/>
  <c r="P121" i="9"/>
  <c r="T121" i="9"/>
  <c r="N122" i="9"/>
  <c r="R122" i="9"/>
  <c r="L123" i="9"/>
  <c r="P123" i="9"/>
  <c r="T123" i="9"/>
  <c r="N124" i="9"/>
  <c r="R124" i="9"/>
  <c r="L125" i="9"/>
  <c r="P125" i="9"/>
  <c r="T125" i="9"/>
  <c r="N126" i="9"/>
  <c r="R126" i="9"/>
  <c r="L127" i="9"/>
  <c r="P127" i="9"/>
  <c r="T127" i="9"/>
  <c r="O6" i="9"/>
  <c r="O10" i="9"/>
  <c r="O14" i="9"/>
  <c r="O18" i="9"/>
  <c r="O22" i="9"/>
  <c r="D28" i="9"/>
  <c r="F28" i="9"/>
  <c r="E34" i="9"/>
  <c r="N53" i="9"/>
  <c r="N51" i="9"/>
  <c r="N49" i="9"/>
  <c r="N47" i="9"/>
  <c r="N45" i="9"/>
  <c r="N43" i="9"/>
  <c r="N41" i="9"/>
  <c r="N39" i="9"/>
  <c r="N37" i="9"/>
  <c r="N36" i="9"/>
  <c r="N35" i="9"/>
  <c r="N24" i="9"/>
  <c r="N22" i="9"/>
  <c r="N20" i="9"/>
  <c r="N18" i="9"/>
  <c r="N16" i="9"/>
  <c r="N14" i="9"/>
  <c r="N12" i="9"/>
  <c r="N10" i="9"/>
  <c r="N8" i="9"/>
  <c r="N6" i="9"/>
  <c r="O36" i="9"/>
  <c r="N38" i="9"/>
  <c r="O39" i="9"/>
  <c r="N42" i="9"/>
  <c r="O43" i="9"/>
  <c r="N46" i="9"/>
  <c r="O47" i="9"/>
  <c r="N50" i="9"/>
  <c r="O51" i="9"/>
  <c r="N54" i="9"/>
  <c r="L118" i="9"/>
  <c r="P118" i="9"/>
  <c r="T118" i="9"/>
  <c r="N119" i="9"/>
  <c r="R119" i="9"/>
  <c r="L120" i="9"/>
  <c r="P120" i="9"/>
  <c r="T120" i="9"/>
  <c r="N121" i="9"/>
  <c r="R121" i="9"/>
  <c r="L122" i="9"/>
  <c r="P122" i="9"/>
  <c r="T122" i="9"/>
  <c r="N123" i="9"/>
  <c r="R123" i="9"/>
  <c r="L124" i="9"/>
  <c r="P124" i="9"/>
  <c r="T124" i="9"/>
  <c r="N125" i="9"/>
  <c r="R125" i="9"/>
  <c r="L126" i="9"/>
  <c r="P126" i="9"/>
  <c r="T126" i="9"/>
  <c r="N127" i="9"/>
  <c r="R127" i="9"/>
  <c r="T143" i="9"/>
  <c r="R143" i="9"/>
  <c r="P143" i="9"/>
  <c r="N143" i="9"/>
  <c r="O143" i="9"/>
  <c r="S143" i="9"/>
  <c r="Z119" i="9"/>
  <c r="Z121" i="9"/>
  <c r="Z123" i="9"/>
  <c r="Z125" i="9"/>
  <c r="G165" i="9"/>
  <c r="K144" i="9" s="1"/>
  <c r="I165" i="9"/>
  <c r="AF144" i="9" s="1"/>
  <c r="AF145" i="9" s="1"/>
  <c r="AF146" i="9" s="1"/>
  <c r="AF147" i="9" s="1"/>
  <c r="AF148" i="9" s="1"/>
  <c r="AF149" i="9" s="1"/>
  <c r="AF150" i="9" s="1"/>
  <c r="AF151" i="9" s="1"/>
  <c r="AF152" i="9" s="1"/>
  <c r="AF153" i="9" s="1"/>
  <c r="AF154" i="9" s="1"/>
  <c r="AF155" i="9" s="1"/>
  <c r="AF156" i="9" s="1"/>
  <c r="AF157" i="9" s="1"/>
  <c r="AF158" i="9" s="1"/>
  <c r="AF159" i="9" s="1"/>
  <c r="AF160" i="9" s="1"/>
  <c r="AF161" i="9" s="1"/>
  <c r="AF162" i="9" s="1"/>
  <c r="I164" i="8"/>
  <c r="H164" i="8"/>
  <c r="G164" i="8"/>
  <c r="K143" i="8" s="1"/>
  <c r="I163" i="8"/>
  <c r="H163" i="8"/>
  <c r="H165" i="8" s="1"/>
  <c r="G163" i="8"/>
  <c r="L142" i="8"/>
  <c r="N142" i="8" s="1"/>
  <c r="O142" i="8" s="1"/>
  <c r="P142" i="8" s="1"/>
  <c r="Q142" i="8" s="1"/>
  <c r="Z127" i="8"/>
  <c r="Z119" i="8"/>
  <c r="Z118" i="8" a="1"/>
  <c r="Z123" i="8" s="1"/>
  <c r="K118" i="8" a="1"/>
  <c r="T127" i="8" s="1"/>
  <c r="Y80" i="8"/>
  <c r="T80" i="8"/>
  <c r="S80" i="8"/>
  <c r="R80" i="8"/>
  <c r="Q80" i="8"/>
  <c r="P80" i="8"/>
  <c r="O80" i="8"/>
  <c r="Y79" i="8"/>
  <c r="T79" i="8"/>
  <c r="S79" i="8"/>
  <c r="R79" i="8"/>
  <c r="Q79" i="8"/>
  <c r="P79" i="8"/>
  <c r="O79" i="8"/>
  <c r="Y78" i="8"/>
  <c r="T78" i="8"/>
  <c r="S78" i="8"/>
  <c r="R78" i="8"/>
  <c r="Q78" i="8"/>
  <c r="P78" i="8"/>
  <c r="O78" i="8"/>
  <c r="Y77" i="8"/>
  <c r="T77" i="8"/>
  <c r="S77" i="8"/>
  <c r="R77" i="8"/>
  <c r="Q77" i="8"/>
  <c r="P77" i="8"/>
  <c r="O77" i="8"/>
  <c r="Y76" i="8"/>
  <c r="T76" i="8"/>
  <c r="S76" i="8"/>
  <c r="R76" i="8"/>
  <c r="Q76" i="8"/>
  <c r="P76" i="8"/>
  <c r="O76" i="8"/>
  <c r="Y75" i="8"/>
  <c r="T75" i="8"/>
  <c r="S75" i="8"/>
  <c r="R75" i="8"/>
  <c r="Q75" i="8"/>
  <c r="P75" i="8"/>
  <c r="O75" i="8"/>
  <c r="Y74" i="8"/>
  <c r="T74" i="8"/>
  <c r="S74" i="8"/>
  <c r="R74" i="8"/>
  <c r="Q74" i="8"/>
  <c r="P74" i="8"/>
  <c r="O74" i="8"/>
  <c r="Y73" i="8"/>
  <c r="T73" i="8"/>
  <c r="S73" i="8"/>
  <c r="R73" i="8"/>
  <c r="Q73" i="8"/>
  <c r="P73" i="8"/>
  <c r="O73" i="8"/>
  <c r="Y72" i="8"/>
  <c r="T72" i="8"/>
  <c r="S72" i="8"/>
  <c r="R72" i="8"/>
  <c r="Q72" i="8"/>
  <c r="P72" i="8"/>
  <c r="O72" i="8"/>
  <c r="Y71" i="8"/>
  <c r="T71" i="8"/>
  <c r="S71" i="8"/>
  <c r="R71" i="8"/>
  <c r="Q71" i="8"/>
  <c r="P71" i="8"/>
  <c r="O71" i="8"/>
  <c r="Y70" i="8"/>
  <c r="T70" i="8"/>
  <c r="S70" i="8"/>
  <c r="R70" i="8"/>
  <c r="Q70" i="8"/>
  <c r="P70" i="8"/>
  <c r="O70" i="8"/>
  <c r="Y69" i="8"/>
  <c r="T69" i="8"/>
  <c r="S69" i="8"/>
  <c r="R69" i="8"/>
  <c r="Q69" i="8"/>
  <c r="P69" i="8"/>
  <c r="O69" i="8"/>
  <c r="Y68" i="8"/>
  <c r="T68" i="8"/>
  <c r="S68" i="8"/>
  <c r="R68" i="8"/>
  <c r="Q68" i="8"/>
  <c r="P68" i="8"/>
  <c r="O68" i="8"/>
  <c r="Y67" i="8"/>
  <c r="T67" i="8"/>
  <c r="S67" i="8"/>
  <c r="R67" i="8"/>
  <c r="Q67" i="8"/>
  <c r="P67" i="8"/>
  <c r="O67" i="8"/>
  <c r="Y66" i="8"/>
  <c r="T66" i="8"/>
  <c r="S66" i="8"/>
  <c r="R66" i="8"/>
  <c r="Q66" i="8"/>
  <c r="P66" i="8"/>
  <c r="O66" i="8"/>
  <c r="Y65" i="8"/>
  <c r="T65" i="8"/>
  <c r="S65" i="8"/>
  <c r="R65" i="8"/>
  <c r="Q65" i="8"/>
  <c r="P65" i="8"/>
  <c r="O65" i="8"/>
  <c r="Y64" i="8"/>
  <c r="T64" i="8"/>
  <c r="S64" i="8"/>
  <c r="R64" i="8"/>
  <c r="Q64" i="8"/>
  <c r="P64" i="8"/>
  <c r="O64" i="8"/>
  <c r="Y63" i="8"/>
  <c r="T63" i="8"/>
  <c r="S63" i="8"/>
  <c r="R63" i="8"/>
  <c r="Q63" i="8"/>
  <c r="P63" i="8"/>
  <c r="O63" i="8"/>
  <c r="Y62" i="8"/>
  <c r="T62" i="8"/>
  <c r="S62" i="8"/>
  <c r="R62" i="8"/>
  <c r="Q62" i="8"/>
  <c r="P62" i="8"/>
  <c r="O62" i="8"/>
  <c r="Y61" i="8"/>
  <c r="T61" i="8"/>
  <c r="S61" i="8"/>
  <c r="R61" i="8"/>
  <c r="Q61" i="8"/>
  <c r="P61" i="8"/>
  <c r="O61" i="8"/>
  <c r="C37" i="8"/>
  <c r="G36" i="8"/>
  <c r="C36" i="8"/>
  <c r="E36" i="8" s="1"/>
  <c r="G35" i="8"/>
  <c r="C35" i="8"/>
  <c r="E35" i="8" s="1"/>
  <c r="G34" i="8"/>
  <c r="E34" i="8"/>
  <c r="C34" i="8"/>
  <c r="F27" i="8"/>
  <c r="E27" i="8"/>
  <c r="D27" i="8"/>
  <c r="F26" i="8"/>
  <c r="F28" i="8" s="1"/>
  <c r="E26" i="8"/>
  <c r="E28" i="8" s="1"/>
  <c r="D26" i="8"/>
  <c r="M24" i="8" s="1"/>
  <c r="M23" i="8"/>
  <c r="M21" i="8"/>
  <c r="M19" i="8"/>
  <c r="M17" i="8"/>
  <c r="M15" i="8"/>
  <c r="M13" i="8"/>
  <c r="M11" i="8"/>
  <c r="M9" i="8"/>
  <c r="M7" i="8"/>
  <c r="M5" i="8"/>
  <c r="O144" i="8" l="1"/>
  <c r="O145" i="8"/>
  <c r="O146" i="8"/>
  <c r="U146" i="8"/>
  <c r="O147" i="8"/>
  <c r="O148" i="8"/>
  <c r="U148" i="8"/>
  <c r="O149" i="8"/>
  <c r="O150" i="8"/>
  <c r="O151" i="8"/>
  <c r="L144" i="8"/>
  <c r="S145" i="8" s="1"/>
  <c r="P144" i="8"/>
  <c r="L145" i="8"/>
  <c r="S146" i="8" s="1"/>
  <c r="P145" i="8"/>
  <c r="X145" i="8"/>
  <c r="L146" i="8"/>
  <c r="S147" i="8" s="1"/>
  <c r="P146" i="8"/>
  <c r="T146" i="8"/>
  <c r="X146" i="8"/>
  <c r="AB146" i="8"/>
  <c r="L147" i="8"/>
  <c r="S148" i="8" s="1"/>
  <c r="P147" i="8"/>
  <c r="L148" i="8"/>
  <c r="S149" i="8" s="1"/>
  <c r="P148" i="8"/>
  <c r="T148" i="8"/>
  <c r="X148" i="8"/>
  <c r="AB148" i="8"/>
  <c r="L149" i="8"/>
  <c r="S150" i="8" s="1"/>
  <c r="P149" i="8"/>
  <c r="L150" i="8"/>
  <c r="S151" i="8" s="1"/>
  <c r="P150" i="8"/>
  <c r="T150" i="8"/>
  <c r="AB150" i="8"/>
  <c r="L151" i="8"/>
  <c r="P151" i="8"/>
  <c r="L152" i="8"/>
  <c r="N153" i="8" s="1"/>
  <c r="N152" i="8"/>
  <c r="P152" i="8"/>
  <c r="R152" i="8"/>
  <c r="T152" i="8"/>
  <c r="V152" i="8"/>
  <c r="X152" i="8"/>
  <c r="Z152" i="8"/>
  <c r="AB152" i="8"/>
  <c r="AD152" i="8"/>
  <c r="L153" i="8"/>
  <c r="N154" i="8" s="1"/>
  <c r="P153" i="8"/>
  <c r="T153" i="8"/>
  <c r="AB153" i="8"/>
  <c r="L154" i="8"/>
  <c r="N155" i="8" s="1"/>
  <c r="P154" i="8"/>
  <c r="X154" i="8"/>
  <c r="L155" i="8"/>
  <c r="N156" i="8" s="1"/>
  <c r="P155" i="8"/>
  <c r="T155" i="8"/>
  <c r="X155" i="8"/>
  <c r="AB155" i="8"/>
  <c r="L156" i="8"/>
  <c r="N157" i="8" s="1"/>
  <c r="P156" i="8"/>
  <c r="V145" i="8"/>
  <c r="R146" i="8"/>
  <c r="Z146" i="8"/>
  <c r="N147" i="8"/>
  <c r="R148" i="8"/>
  <c r="Z148" i="8"/>
  <c r="V149" i="8"/>
  <c r="R150" i="8"/>
  <c r="AD151" i="8"/>
  <c r="O152" i="8"/>
  <c r="S152" i="8"/>
  <c r="W152" i="8"/>
  <c r="AA152" i="8"/>
  <c r="AE152" i="8"/>
  <c r="O153" i="8"/>
  <c r="AE153" i="8"/>
  <c r="O154" i="8"/>
  <c r="S154" i="8"/>
  <c r="O155" i="8"/>
  <c r="W155" i="8"/>
  <c r="AE155" i="8"/>
  <c r="O156" i="8"/>
  <c r="S156" i="8"/>
  <c r="L157" i="8"/>
  <c r="N158" i="8" s="1"/>
  <c r="P157" i="8"/>
  <c r="T157" i="8"/>
  <c r="X157" i="8"/>
  <c r="AB157" i="8"/>
  <c r="L158" i="8"/>
  <c r="N159" i="8" s="1"/>
  <c r="P158" i="8"/>
  <c r="X158" i="8"/>
  <c r="L159" i="8"/>
  <c r="N160" i="8" s="1"/>
  <c r="P159" i="8"/>
  <c r="X159" i="8"/>
  <c r="L160" i="8"/>
  <c r="N161" i="8" s="1"/>
  <c r="P160" i="8"/>
  <c r="X160" i="8"/>
  <c r="L161" i="8"/>
  <c r="N162" i="8" s="1"/>
  <c r="P161" i="8"/>
  <c r="X161" i="8"/>
  <c r="L162" i="8"/>
  <c r="P162" i="8"/>
  <c r="X162" i="8"/>
  <c r="AE143" i="8"/>
  <c r="AC143" i="8"/>
  <c r="AA143" i="8"/>
  <c r="Y143" i="8"/>
  <c r="W143" i="8"/>
  <c r="U143" i="8"/>
  <c r="S143" i="8"/>
  <c r="Q143" i="8"/>
  <c r="P143" i="8"/>
  <c r="L143" i="8"/>
  <c r="S144" i="8" s="1"/>
  <c r="V144" i="8"/>
  <c r="Z145" i="8"/>
  <c r="N146" i="8"/>
  <c r="V146" i="8"/>
  <c r="AD146" i="8"/>
  <c r="N148" i="8"/>
  <c r="V148" i="8"/>
  <c r="AD148" i="8"/>
  <c r="Z149" i="8"/>
  <c r="N150" i="8"/>
  <c r="AD150" i="8"/>
  <c r="Q152" i="8"/>
  <c r="U152" i="8"/>
  <c r="Y152" i="8"/>
  <c r="AC152" i="8"/>
  <c r="Q153" i="8"/>
  <c r="U154" i="8"/>
  <c r="Q155" i="8"/>
  <c r="Y155" i="8"/>
  <c r="U156" i="8"/>
  <c r="O157" i="8"/>
  <c r="Q157" i="8"/>
  <c r="U157" i="8"/>
  <c r="AA157" i="8"/>
  <c r="O158" i="8"/>
  <c r="AE158" i="8"/>
  <c r="O159" i="8"/>
  <c r="AA159" i="8"/>
  <c r="O160" i="8"/>
  <c r="W160" i="8"/>
  <c r="O161" i="8"/>
  <c r="AA161" i="8"/>
  <c r="O162" i="8"/>
  <c r="AE162" i="8"/>
  <c r="AB143" i="8"/>
  <c r="X143" i="8"/>
  <c r="T143" i="8"/>
  <c r="O143" i="8"/>
  <c r="N143" i="8"/>
  <c r="Y157" i="8"/>
  <c r="AC158" i="8"/>
  <c r="Q159" i="8"/>
  <c r="U160" i="8"/>
  <c r="Q161" i="8"/>
  <c r="AC162" i="8"/>
  <c r="AD143" i="8"/>
  <c r="Z143" i="8"/>
  <c r="V143" i="8"/>
  <c r="R143" i="8"/>
  <c r="M150" i="8"/>
  <c r="M151" i="8" s="1"/>
  <c r="M152" i="8" s="1"/>
  <c r="M153" i="8" s="1"/>
  <c r="M154" i="8" s="1"/>
  <c r="M155" i="8" s="1"/>
  <c r="M156" i="8" s="1"/>
  <c r="M157" i="8" s="1"/>
  <c r="M158" i="8" s="1"/>
  <c r="M159" i="8" s="1"/>
  <c r="M160" i="8" s="1"/>
  <c r="M161" i="8" s="1"/>
  <c r="M162" i="8" s="1"/>
  <c r="M118" i="8"/>
  <c r="Q118" i="8"/>
  <c r="K119" i="8"/>
  <c r="O119" i="8"/>
  <c r="S119" i="8"/>
  <c r="M120" i="8"/>
  <c r="Q120" i="8"/>
  <c r="K121" i="8"/>
  <c r="O121" i="8"/>
  <c r="S121" i="8"/>
  <c r="M122" i="8"/>
  <c r="Q122" i="8"/>
  <c r="K123" i="8"/>
  <c r="O123" i="8"/>
  <c r="S123" i="8"/>
  <c r="M124" i="8"/>
  <c r="Q124" i="8"/>
  <c r="K125" i="8"/>
  <c r="O125" i="8"/>
  <c r="S125" i="8"/>
  <c r="M126" i="8"/>
  <c r="Q126" i="8"/>
  <c r="K127" i="8"/>
  <c r="O127" i="8"/>
  <c r="S127" i="8"/>
  <c r="K118" i="8"/>
  <c r="O118" i="8"/>
  <c r="S118" i="8"/>
  <c r="M119" i="8"/>
  <c r="Q119" i="8"/>
  <c r="K120" i="8"/>
  <c r="O120" i="8"/>
  <c r="S120" i="8"/>
  <c r="M121" i="8"/>
  <c r="Q121" i="8"/>
  <c r="K122" i="8"/>
  <c r="O122" i="8"/>
  <c r="S122" i="8"/>
  <c r="M123" i="8"/>
  <c r="Q123" i="8"/>
  <c r="K124" i="8"/>
  <c r="O124" i="8"/>
  <c r="S124" i="8"/>
  <c r="M125" i="8"/>
  <c r="Q125" i="8"/>
  <c r="K126" i="8"/>
  <c r="O126" i="8"/>
  <c r="S126" i="8"/>
  <c r="M127" i="8"/>
  <c r="Q127" i="8"/>
  <c r="T144" i="9"/>
  <c r="R144" i="9"/>
  <c r="P144" i="9"/>
  <c r="N144" i="9"/>
  <c r="K145" i="9"/>
  <c r="U144" i="9"/>
  <c r="Q144" i="9"/>
  <c r="S144" i="9"/>
  <c r="O144" i="9"/>
  <c r="K129" i="9" a="1"/>
  <c r="U143" i="9"/>
  <c r="V142" i="9"/>
  <c r="M54" i="9"/>
  <c r="M52" i="9"/>
  <c r="M50" i="9"/>
  <c r="M48" i="9"/>
  <c r="M46" i="9"/>
  <c r="M44" i="9"/>
  <c r="M42" i="9"/>
  <c r="M40" i="9"/>
  <c r="M38" i="9"/>
  <c r="M23" i="9"/>
  <c r="M21" i="9"/>
  <c r="M19" i="9"/>
  <c r="M17" i="9"/>
  <c r="M15" i="9"/>
  <c r="M13" i="9"/>
  <c r="M11" i="9"/>
  <c r="M9" i="9"/>
  <c r="M7" i="9"/>
  <c r="M5" i="9"/>
  <c r="M53" i="9"/>
  <c r="M49" i="9"/>
  <c r="M45" i="9"/>
  <c r="M41" i="9"/>
  <c r="M37" i="9"/>
  <c r="M35" i="9"/>
  <c r="M20" i="9"/>
  <c r="M16" i="9"/>
  <c r="M12" i="9"/>
  <c r="M8" i="9"/>
  <c r="M51" i="9"/>
  <c r="M47" i="9"/>
  <c r="M43" i="9"/>
  <c r="M39" i="9"/>
  <c r="M36" i="9"/>
  <c r="M22" i="9"/>
  <c r="M18" i="9"/>
  <c r="M14" i="9"/>
  <c r="M10" i="9"/>
  <c r="M6" i="9"/>
  <c r="N54" i="8"/>
  <c r="N52" i="8"/>
  <c r="N50" i="8"/>
  <c r="N48" i="8"/>
  <c r="N46" i="8"/>
  <c r="N44" i="8"/>
  <c r="N42" i="8"/>
  <c r="N40" i="8"/>
  <c r="N38" i="8"/>
  <c r="N53" i="8"/>
  <c r="N49" i="8"/>
  <c r="N45" i="8"/>
  <c r="N41" i="8"/>
  <c r="N37" i="8"/>
  <c r="N23" i="8"/>
  <c r="N21" i="8"/>
  <c r="N19" i="8"/>
  <c r="N17" i="8"/>
  <c r="N15" i="8"/>
  <c r="N13" i="8"/>
  <c r="N11" i="8"/>
  <c r="N9" i="8"/>
  <c r="N7" i="8"/>
  <c r="N5" i="8"/>
  <c r="N51" i="8"/>
  <c r="N47" i="8"/>
  <c r="N43" i="8"/>
  <c r="N39" i="8"/>
  <c r="N36" i="8"/>
  <c r="N35" i="8"/>
  <c r="N24" i="8"/>
  <c r="N22" i="8"/>
  <c r="N20" i="8"/>
  <c r="N18" i="8"/>
  <c r="N16" i="8"/>
  <c r="N14" i="8"/>
  <c r="N12" i="8"/>
  <c r="N10" i="8"/>
  <c r="N8" i="8"/>
  <c r="N6" i="8"/>
  <c r="O53" i="8"/>
  <c r="O51" i="8"/>
  <c r="O49" i="8"/>
  <c r="O47" i="8"/>
  <c r="O45" i="8"/>
  <c r="O43" i="8"/>
  <c r="O41" i="8"/>
  <c r="O39" i="8"/>
  <c r="O37" i="8"/>
  <c r="O54" i="8"/>
  <c r="O50" i="8"/>
  <c r="O46" i="8"/>
  <c r="O42" i="8"/>
  <c r="O38" i="8"/>
  <c r="O36" i="8"/>
  <c r="O35" i="8"/>
  <c r="O24" i="8"/>
  <c r="O22" i="8"/>
  <c r="O20" i="8"/>
  <c r="O18" i="8"/>
  <c r="O16" i="8"/>
  <c r="O14" i="8"/>
  <c r="O12" i="8"/>
  <c r="O10" i="8"/>
  <c r="O8" i="8"/>
  <c r="O6" i="8"/>
  <c r="O52" i="8"/>
  <c r="O48" i="8"/>
  <c r="O44" i="8"/>
  <c r="O40" i="8"/>
  <c r="O23" i="8"/>
  <c r="O21" i="8"/>
  <c r="O19" i="8"/>
  <c r="O17" i="8"/>
  <c r="O15" i="8"/>
  <c r="O13" i="8"/>
  <c r="O11" i="8"/>
  <c r="O9" i="8"/>
  <c r="O7" i="8"/>
  <c r="O5" i="8"/>
  <c r="R142" i="8"/>
  <c r="S142" i="8" s="1"/>
  <c r="T142" i="8" s="1"/>
  <c r="U142" i="8" s="1"/>
  <c r="V142" i="8" s="1"/>
  <c r="W142" i="8" s="1"/>
  <c r="X142" i="8" s="1"/>
  <c r="Y142" i="8" s="1"/>
  <c r="Z142" i="8" s="1"/>
  <c r="AA142" i="8" s="1"/>
  <c r="AB142" i="8" s="1"/>
  <c r="AC142" i="8" s="1"/>
  <c r="AD142" i="8" s="1"/>
  <c r="AE142" i="8" s="1"/>
  <c r="D28" i="8"/>
  <c r="M53" i="8"/>
  <c r="M51" i="8"/>
  <c r="M49" i="8"/>
  <c r="M47" i="8"/>
  <c r="M45" i="8"/>
  <c r="M43" i="8"/>
  <c r="M41" i="8"/>
  <c r="M39" i="8"/>
  <c r="M37" i="8"/>
  <c r="M38" i="8"/>
  <c r="M42" i="8"/>
  <c r="M46" i="8"/>
  <c r="M50" i="8"/>
  <c r="M54" i="8"/>
  <c r="M6" i="8"/>
  <c r="M8" i="8"/>
  <c r="M10" i="8"/>
  <c r="M12" i="8"/>
  <c r="M14" i="8"/>
  <c r="M16" i="8"/>
  <c r="M18" i="8"/>
  <c r="M20" i="8"/>
  <c r="M22" i="8"/>
  <c r="M35" i="8"/>
  <c r="M36" i="8"/>
  <c r="M40" i="8"/>
  <c r="M44" i="8"/>
  <c r="M48" i="8"/>
  <c r="M52" i="8"/>
  <c r="Z126" i="8"/>
  <c r="Z124" i="8"/>
  <c r="Z122" i="8"/>
  <c r="Z120" i="8"/>
  <c r="Z118" i="8"/>
  <c r="Z121" i="8"/>
  <c r="Z125" i="8"/>
  <c r="L118" i="8"/>
  <c r="N118" i="8"/>
  <c r="P118" i="8"/>
  <c r="R118" i="8"/>
  <c r="T118" i="8"/>
  <c r="L119" i="8"/>
  <c r="N119" i="8"/>
  <c r="P119" i="8"/>
  <c r="R119" i="8"/>
  <c r="T119" i="8"/>
  <c r="L120" i="8"/>
  <c r="N120" i="8"/>
  <c r="P120" i="8"/>
  <c r="R120" i="8"/>
  <c r="T120" i="8"/>
  <c r="L121" i="8"/>
  <c r="N121" i="8"/>
  <c r="P121" i="8"/>
  <c r="R121" i="8"/>
  <c r="T121" i="8"/>
  <c r="L122" i="8"/>
  <c r="N122" i="8"/>
  <c r="P122" i="8"/>
  <c r="R122" i="8"/>
  <c r="T122" i="8"/>
  <c r="L123" i="8"/>
  <c r="N123" i="8"/>
  <c r="P123" i="8"/>
  <c r="R123" i="8"/>
  <c r="T123" i="8"/>
  <c r="L124" i="8"/>
  <c r="N124" i="8"/>
  <c r="P124" i="8"/>
  <c r="R124" i="8"/>
  <c r="T124" i="8"/>
  <c r="L125" i="8"/>
  <c r="N125" i="8"/>
  <c r="P125" i="8"/>
  <c r="R125" i="8"/>
  <c r="T125" i="8"/>
  <c r="L126" i="8"/>
  <c r="N126" i="8"/>
  <c r="P126" i="8"/>
  <c r="R126" i="8"/>
  <c r="T126" i="8"/>
  <c r="L127" i="8"/>
  <c r="N127" i="8"/>
  <c r="P127" i="8"/>
  <c r="R127" i="8"/>
  <c r="G165" i="8"/>
  <c r="K144" i="8" s="1"/>
  <c r="I165" i="8"/>
  <c r="U150" i="8" l="1"/>
  <c r="U162" i="8"/>
  <c r="AC160" i="8"/>
  <c r="U158" i="8"/>
  <c r="W162" i="8"/>
  <c r="AE160" i="8"/>
  <c r="W158" i="8"/>
  <c r="AC156" i="8"/>
  <c r="R151" i="8"/>
  <c r="V150" i="8"/>
  <c r="R147" i="8"/>
  <c r="AB162" i="8"/>
  <c r="T162" i="8"/>
  <c r="AB160" i="8"/>
  <c r="T160" i="8"/>
  <c r="AB158" i="8"/>
  <c r="T158" i="8"/>
  <c r="AB156" i="8"/>
  <c r="Z150" i="8"/>
  <c r="X150" i="8"/>
  <c r="AC150" i="8"/>
  <c r="AC148" i="8"/>
  <c r="AC146" i="8"/>
  <c r="Z144" i="8"/>
  <c r="AB144" i="8"/>
  <c r="AC144" i="8"/>
  <c r="U144" i="8"/>
  <c r="Y161" i="8"/>
  <c r="Y159" i="8"/>
  <c r="S161" i="8"/>
  <c r="S159" i="8"/>
  <c r="Y156" i="8"/>
  <c r="AC154" i="8"/>
  <c r="Y153" i="8"/>
  <c r="AD144" i="8"/>
  <c r="N144" i="8"/>
  <c r="AB161" i="8"/>
  <c r="T161" i="8"/>
  <c r="AB159" i="8"/>
  <c r="T159" i="8"/>
  <c r="X156" i="8"/>
  <c r="AA154" i="8"/>
  <c r="W153" i="8"/>
  <c r="N151" i="8"/>
  <c r="AD147" i="8"/>
  <c r="T156" i="8"/>
  <c r="AB154" i="8"/>
  <c r="T154" i="8"/>
  <c r="X153" i="8"/>
  <c r="X151" i="8"/>
  <c r="X149" i="8"/>
  <c r="X147" i="8"/>
  <c r="T144" i="8"/>
  <c r="Y150" i="8"/>
  <c r="Q150" i="8"/>
  <c r="Y148" i="8"/>
  <c r="Q148" i="8"/>
  <c r="Y146" i="8"/>
  <c r="Q146" i="8"/>
  <c r="Y144" i="8"/>
  <c r="Q144" i="8"/>
  <c r="AC151" i="8"/>
  <c r="Y151" i="8"/>
  <c r="U151" i="8"/>
  <c r="Q151" i="8"/>
  <c r="AC149" i="8"/>
  <c r="Y149" i="8"/>
  <c r="U149" i="8"/>
  <c r="Q149" i="8"/>
  <c r="AC147" i="8"/>
  <c r="Y147" i="8"/>
  <c r="U147" i="8"/>
  <c r="Q147" i="8"/>
  <c r="AC145" i="8"/>
  <c r="Y145" i="8"/>
  <c r="U145" i="8"/>
  <c r="Q145" i="8"/>
  <c r="Y162" i="8"/>
  <c r="Q162" i="8"/>
  <c r="AC161" i="8"/>
  <c r="U161" i="8"/>
  <c r="Y160" i="8"/>
  <c r="Q160" i="8"/>
  <c r="AC159" i="8"/>
  <c r="U159" i="8"/>
  <c r="Y158" i="8"/>
  <c r="Q158" i="8"/>
  <c r="AC157" i="8"/>
  <c r="AA162" i="8"/>
  <c r="S162" i="8"/>
  <c r="AE161" i="8"/>
  <c r="W161" i="8"/>
  <c r="AA160" i="8"/>
  <c r="S160" i="8"/>
  <c r="AE159" i="8"/>
  <c r="W159" i="8"/>
  <c r="AA158" i="8"/>
  <c r="S158" i="8"/>
  <c r="AE157" i="8"/>
  <c r="W157" i="8"/>
  <c r="S157" i="8"/>
  <c r="AE156" i="8"/>
  <c r="AA156" i="8"/>
  <c r="W156" i="8"/>
  <c r="Q156" i="8"/>
  <c r="AC155" i="8"/>
  <c r="U155" i="8"/>
  <c r="Y154" i="8"/>
  <c r="Q154" i="8"/>
  <c r="AC153" i="8"/>
  <c r="U153" i="8"/>
  <c r="Z151" i="8"/>
  <c r="R149" i="8"/>
  <c r="Z147" i="8"/>
  <c r="R145" i="8"/>
  <c r="AD162" i="8"/>
  <c r="Z162" i="8"/>
  <c r="V162" i="8"/>
  <c r="R162" i="8"/>
  <c r="AD161" i="8"/>
  <c r="Z161" i="8"/>
  <c r="V161" i="8"/>
  <c r="R161" i="8"/>
  <c r="AD160" i="8"/>
  <c r="Z160" i="8"/>
  <c r="V160" i="8"/>
  <c r="R160" i="8"/>
  <c r="AD159" i="8"/>
  <c r="Z159" i="8"/>
  <c r="V159" i="8"/>
  <c r="R159" i="8"/>
  <c r="AD158" i="8"/>
  <c r="Z158" i="8"/>
  <c r="V158" i="8"/>
  <c r="R158" i="8"/>
  <c r="AD157" i="8"/>
  <c r="Z157" i="8"/>
  <c r="V157" i="8"/>
  <c r="R157" i="8"/>
  <c r="AD156" i="8"/>
  <c r="Z156" i="8"/>
  <c r="V156" i="8"/>
  <c r="AA155" i="8"/>
  <c r="S155" i="8"/>
  <c r="AE154" i="8"/>
  <c r="W154" i="8"/>
  <c r="AA153" i="8"/>
  <c r="S153" i="8"/>
  <c r="V151" i="8"/>
  <c r="AD149" i="8"/>
  <c r="N149" i="8"/>
  <c r="V147" i="8"/>
  <c r="AD145" i="8"/>
  <c r="N145" i="8"/>
  <c r="R144" i="8"/>
  <c r="R156" i="8"/>
  <c r="AD155" i="8"/>
  <c r="Z155" i="8"/>
  <c r="V155" i="8"/>
  <c r="R155" i="8"/>
  <c r="AD154" i="8"/>
  <c r="Z154" i="8"/>
  <c r="V154" i="8"/>
  <c r="R154" i="8"/>
  <c r="AD153" i="8"/>
  <c r="Z153" i="8"/>
  <c r="V153" i="8"/>
  <c r="R153" i="8"/>
  <c r="AB151" i="8"/>
  <c r="T151" i="8"/>
  <c r="AB149" i="8"/>
  <c r="T149" i="8"/>
  <c r="AB147" i="8"/>
  <c r="T147" i="8"/>
  <c r="AB145" i="8"/>
  <c r="T145" i="8"/>
  <c r="X144" i="8"/>
  <c r="AE151" i="8"/>
  <c r="AA151" i="8"/>
  <c r="W151" i="8"/>
  <c r="AE150" i="8"/>
  <c r="AA150" i="8"/>
  <c r="W150" i="8"/>
  <c r="AE149" i="8"/>
  <c r="AA149" i="8"/>
  <c r="W149" i="8"/>
  <c r="AE148" i="8"/>
  <c r="AA148" i="8"/>
  <c r="W148" i="8"/>
  <c r="AE147" i="8"/>
  <c r="AA147" i="8"/>
  <c r="W147" i="8"/>
  <c r="AE146" i="8"/>
  <c r="AA146" i="8"/>
  <c r="W146" i="8"/>
  <c r="AE145" i="8"/>
  <c r="AA145" i="8"/>
  <c r="W145" i="8"/>
  <c r="AE144" i="8"/>
  <c r="AA144" i="8"/>
  <c r="W144" i="8"/>
  <c r="K129" i="8" a="1"/>
  <c r="W142" i="9"/>
  <c r="V143" i="9"/>
  <c r="S138" i="9"/>
  <c r="Q138" i="9"/>
  <c r="O138" i="9"/>
  <c r="M138" i="9"/>
  <c r="K138" i="9"/>
  <c r="S137" i="9"/>
  <c r="Q137" i="9"/>
  <c r="O137" i="9"/>
  <c r="M137" i="9"/>
  <c r="K137" i="9"/>
  <c r="S136" i="9"/>
  <c r="Q136" i="9"/>
  <c r="O136" i="9"/>
  <c r="M136" i="9"/>
  <c r="K136" i="9"/>
  <c r="S135" i="9"/>
  <c r="Q135" i="9"/>
  <c r="O135" i="9"/>
  <c r="M135" i="9"/>
  <c r="K135" i="9"/>
  <c r="S134" i="9"/>
  <c r="Q134" i="9"/>
  <c r="O134" i="9"/>
  <c r="M134" i="9"/>
  <c r="K134" i="9"/>
  <c r="S133" i="9"/>
  <c r="Q133" i="9"/>
  <c r="O133" i="9"/>
  <c r="M133" i="9"/>
  <c r="K133" i="9"/>
  <c r="S132" i="9"/>
  <c r="Q132" i="9"/>
  <c r="O132" i="9"/>
  <c r="M132" i="9"/>
  <c r="K132" i="9"/>
  <c r="S131" i="9"/>
  <c r="Q131" i="9"/>
  <c r="O131" i="9"/>
  <c r="M131" i="9"/>
  <c r="K131" i="9"/>
  <c r="S130" i="9"/>
  <c r="Q130" i="9"/>
  <c r="O130" i="9"/>
  <c r="M130" i="9"/>
  <c r="K130" i="9"/>
  <c r="S129" i="9"/>
  <c r="Q129" i="9"/>
  <c r="O129" i="9"/>
  <c r="M129" i="9"/>
  <c r="K129" i="9"/>
  <c r="T138" i="9"/>
  <c r="P138" i="9"/>
  <c r="L138" i="9"/>
  <c r="R137" i="9"/>
  <c r="N137" i="9"/>
  <c r="T136" i="9"/>
  <c r="P136" i="9"/>
  <c r="L136" i="9"/>
  <c r="R135" i="9"/>
  <c r="N135" i="9"/>
  <c r="T134" i="9"/>
  <c r="P134" i="9"/>
  <c r="L134" i="9"/>
  <c r="R133" i="9"/>
  <c r="N133" i="9"/>
  <c r="T132" i="9"/>
  <c r="P132" i="9"/>
  <c r="L132" i="9"/>
  <c r="R131" i="9"/>
  <c r="N131" i="9"/>
  <c r="T130" i="9"/>
  <c r="P130" i="9"/>
  <c r="L130" i="9"/>
  <c r="R129" i="9"/>
  <c r="N129" i="9"/>
  <c r="R138" i="9"/>
  <c r="N138" i="9"/>
  <c r="T137" i="9"/>
  <c r="P137" i="9"/>
  <c r="L137" i="9"/>
  <c r="R136" i="9"/>
  <c r="N136" i="9"/>
  <c r="T135" i="9"/>
  <c r="P135" i="9"/>
  <c r="L135" i="9"/>
  <c r="R134" i="9"/>
  <c r="N134" i="9"/>
  <c r="T133" i="9"/>
  <c r="P133" i="9"/>
  <c r="L133" i="9"/>
  <c r="R132" i="9"/>
  <c r="N132" i="9"/>
  <c r="T131" i="9"/>
  <c r="P131" i="9"/>
  <c r="L131" i="9"/>
  <c r="R130" i="9"/>
  <c r="N130" i="9"/>
  <c r="T129" i="9"/>
  <c r="P129" i="9"/>
  <c r="L129" i="9"/>
  <c r="V145" i="9"/>
  <c r="T145" i="9"/>
  <c r="R145" i="9"/>
  <c r="P145" i="9"/>
  <c r="N145" i="9"/>
  <c r="W145" i="9"/>
  <c r="S145" i="9"/>
  <c r="O145" i="9"/>
  <c r="U145" i="9"/>
  <c r="K146" i="9"/>
  <c r="Q145" i="9"/>
  <c r="V144" i="9"/>
  <c r="S138" i="8"/>
  <c r="Q138" i="8"/>
  <c r="O138" i="8"/>
  <c r="M138" i="8"/>
  <c r="K138" i="8"/>
  <c r="S137" i="8"/>
  <c r="Q137" i="8"/>
  <c r="R138" i="8"/>
  <c r="N138" i="8"/>
  <c r="T137" i="8"/>
  <c r="P137" i="8"/>
  <c r="N137" i="8"/>
  <c r="L137" i="8"/>
  <c r="T136" i="8"/>
  <c r="R136" i="8"/>
  <c r="P136" i="8"/>
  <c r="N136" i="8"/>
  <c r="L136" i="8"/>
  <c r="T135" i="8"/>
  <c r="R135" i="8"/>
  <c r="P135" i="8"/>
  <c r="N135" i="8"/>
  <c r="L135" i="8"/>
  <c r="T134" i="8"/>
  <c r="R134" i="8"/>
  <c r="P134" i="8"/>
  <c r="N134" i="8"/>
  <c r="L134" i="8"/>
  <c r="T133" i="8"/>
  <c r="R133" i="8"/>
  <c r="P133" i="8"/>
  <c r="N133" i="8"/>
  <c r="L133" i="8"/>
  <c r="T132" i="8"/>
  <c r="R132" i="8"/>
  <c r="P132" i="8"/>
  <c r="N132" i="8"/>
  <c r="L132" i="8"/>
  <c r="T131" i="8"/>
  <c r="R131" i="8"/>
  <c r="P131" i="8"/>
  <c r="N131" i="8"/>
  <c r="L131" i="8"/>
  <c r="T130" i="8"/>
  <c r="R130" i="8"/>
  <c r="P130" i="8"/>
  <c r="N130" i="8"/>
  <c r="L130" i="8"/>
  <c r="T129" i="8"/>
  <c r="R129" i="8"/>
  <c r="P129" i="8"/>
  <c r="N129" i="8"/>
  <c r="L129" i="8"/>
  <c r="T138" i="8"/>
  <c r="L138" i="8"/>
  <c r="O137" i="8"/>
  <c r="K137" i="8"/>
  <c r="Q136" i="8"/>
  <c r="M136" i="8"/>
  <c r="S135" i="8"/>
  <c r="O135" i="8"/>
  <c r="K135" i="8"/>
  <c r="Q134" i="8"/>
  <c r="M134" i="8"/>
  <c r="S133" i="8"/>
  <c r="O133" i="8"/>
  <c r="K133" i="8"/>
  <c r="Q132" i="8"/>
  <c r="M132" i="8"/>
  <c r="S131" i="8"/>
  <c r="O131" i="8"/>
  <c r="K131" i="8"/>
  <c r="Q130" i="8"/>
  <c r="M130" i="8"/>
  <c r="S129" i="8"/>
  <c r="O129" i="8"/>
  <c r="K129" i="8"/>
  <c r="P138" i="8"/>
  <c r="R137" i="8"/>
  <c r="M137" i="8"/>
  <c r="S136" i="8"/>
  <c r="O136" i="8"/>
  <c r="K136" i="8"/>
  <c r="Q135" i="8"/>
  <c r="M135" i="8"/>
  <c r="S134" i="8"/>
  <c r="O134" i="8"/>
  <c r="K134" i="8"/>
  <c r="Q133" i="8"/>
  <c r="M133" i="8"/>
  <c r="S132" i="8"/>
  <c r="O132" i="8"/>
  <c r="K132" i="8"/>
  <c r="Q131" i="8"/>
  <c r="M131" i="8"/>
  <c r="S130" i="8"/>
  <c r="O130" i="8"/>
  <c r="K130" i="8"/>
  <c r="Q129" i="8"/>
  <c r="M129" i="8"/>
  <c r="K145" i="8"/>
  <c r="Z129" i="9" l="1" a="1"/>
  <c r="V146" i="9"/>
  <c r="T146" i="9"/>
  <c r="R146" i="9"/>
  <c r="P146" i="9"/>
  <c r="N146" i="9"/>
  <c r="K147" i="9"/>
  <c r="U146" i="9"/>
  <c r="Q146" i="9"/>
  <c r="W146" i="9"/>
  <c r="O146" i="9"/>
  <c r="S146" i="9"/>
  <c r="X142" i="9"/>
  <c r="W143" i="9"/>
  <c r="W144" i="9"/>
  <c r="K146" i="8"/>
  <c r="Z129" i="8" a="1"/>
  <c r="X147" i="9" l="1"/>
  <c r="V147" i="9"/>
  <c r="T147" i="9"/>
  <c r="R147" i="9"/>
  <c r="P147" i="9"/>
  <c r="N147" i="9"/>
  <c r="W147" i="9"/>
  <c r="S147" i="9"/>
  <c r="O147" i="9"/>
  <c r="K148" i="9"/>
  <c r="Q147" i="9"/>
  <c r="U147" i="9"/>
  <c r="Y142" i="9"/>
  <c r="X143" i="9"/>
  <c r="X144" i="9"/>
  <c r="X145" i="9"/>
  <c r="X146" i="9"/>
  <c r="Z138" i="9"/>
  <c r="Z136" i="9"/>
  <c r="Z134" i="9"/>
  <c r="Z132" i="9"/>
  <c r="Z130" i="9"/>
  <c r="Z135" i="9"/>
  <c r="Z131" i="9"/>
  <c r="Z137" i="9"/>
  <c r="Z133" i="9"/>
  <c r="Z129" i="9"/>
  <c r="K147" i="8"/>
  <c r="Z138" i="8"/>
  <c r="Z136" i="8"/>
  <c r="Z134" i="8"/>
  <c r="Z132" i="8"/>
  <c r="Z130" i="8"/>
  <c r="Z137" i="8"/>
  <c r="Z133" i="8"/>
  <c r="Z129" i="8"/>
  <c r="Z135" i="8"/>
  <c r="Z131" i="8"/>
  <c r="Y143" i="9" l="1"/>
  <c r="Z142" i="9"/>
  <c r="Y144" i="9"/>
  <c r="Y145" i="9"/>
  <c r="Y146" i="9"/>
  <c r="Y147" i="9"/>
  <c r="X148" i="9"/>
  <c r="V148" i="9"/>
  <c r="T148" i="9"/>
  <c r="R148" i="9"/>
  <c r="P148" i="9"/>
  <c r="N148" i="9"/>
  <c r="K149" i="9"/>
  <c r="Y148" i="9"/>
  <c r="U148" i="9"/>
  <c r="Q148" i="9"/>
  <c r="W148" i="9"/>
  <c r="S148" i="9"/>
  <c r="O148" i="9"/>
  <c r="K148" i="8"/>
  <c r="AA142" i="9" l="1"/>
  <c r="Z143" i="9"/>
  <c r="Z144" i="9"/>
  <c r="Z145" i="9"/>
  <c r="Z146" i="9"/>
  <c r="Z147" i="9"/>
  <c r="Z149" i="9"/>
  <c r="X149" i="9"/>
  <c r="V149" i="9"/>
  <c r="T149" i="9"/>
  <c r="R149" i="9"/>
  <c r="P149" i="9"/>
  <c r="N149" i="9"/>
  <c r="AA149" i="9"/>
  <c r="W149" i="9"/>
  <c r="S149" i="9"/>
  <c r="O149" i="9"/>
  <c r="K150" i="9"/>
  <c r="Y149" i="9"/>
  <c r="U149" i="9"/>
  <c r="Q149" i="9"/>
  <c r="Z148" i="9"/>
  <c r="K149" i="8"/>
  <c r="Z150" i="9" l="1"/>
  <c r="X150" i="9"/>
  <c r="V150" i="9"/>
  <c r="T150" i="9"/>
  <c r="R150" i="9"/>
  <c r="P150" i="9"/>
  <c r="N150" i="9"/>
  <c r="K151" i="9"/>
  <c r="Y150" i="9"/>
  <c r="U150" i="9"/>
  <c r="Q150" i="9"/>
  <c r="AA150" i="9"/>
  <c r="W150" i="9"/>
  <c r="S150" i="9"/>
  <c r="O150" i="9"/>
  <c r="AB142" i="9"/>
  <c r="AA143" i="9"/>
  <c r="AA144" i="9"/>
  <c r="AA145" i="9"/>
  <c r="AA146" i="9"/>
  <c r="AA147" i="9"/>
  <c r="AA148" i="9"/>
  <c r="K150" i="8"/>
  <c r="AC142" i="9" l="1"/>
  <c r="AB143" i="9"/>
  <c r="AB144" i="9"/>
  <c r="AB145" i="9"/>
  <c r="AB146" i="9"/>
  <c r="AB147" i="9"/>
  <c r="AB148" i="9"/>
  <c r="AB149" i="9"/>
  <c r="AB150" i="9"/>
  <c r="AB151" i="9"/>
  <c r="Z151" i="9"/>
  <c r="X151" i="9"/>
  <c r="V151" i="9"/>
  <c r="T151" i="9"/>
  <c r="R151" i="9"/>
  <c r="P151" i="9"/>
  <c r="N151" i="9"/>
  <c r="AA151" i="9"/>
  <c r="W151" i="9"/>
  <c r="S151" i="9"/>
  <c r="O151" i="9"/>
  <c r="K152" i="9"/>
  <c r="AC151" i="9"/>
  <c r="Y151" i="9"/>
  <c r="U151" i="9"/>
  <c r="Q151" i="9"/>
  <c r="K151" i="8"/>
  <c r="AB152" i="9" l="1"/>
  <c r="Z152" i="9"/>
  <c r="X152" i="9"/>
  <c r="V152" i="9"/>
  <c r="T152" i="9"/>
  <c r="R152" i="9"/>
  <c r="P152" i="9"/>
  <c r="N152" i="9"/>
  <c r="K153" i="9"/>
  <c r="AC152" i="9"/>
  <c r="Y152" i="9"/>
  <c r="U152" i="9"/>
  <c r="Q152" i="9"/>
  <c r="AA152" i="9"/>
  <c r="W152" i="9"/>
  <c r="S152" i="9"/>
  <c r="O152" i="9"/>
  <c r="AC143" i="9"/>
  <c r="AD142" i="9"/>
  <c r="AC144" i="9"/>
  <c r="AC145" i="9"/>
  <c r="AC146" i="9"/>
  <c r="AC147" i="9"/>
  <c r="AC148" i="9"/>
  <c r="AC149" i="9"/>
  <c r="AC150" i="9"/>
  <c r="K152" i="8"/>
  <c r="AE142" i="9" l="1"/>
  <c r="AD144" i="9"/>
  <c r="AD145" i="9"/>
  <c r="AD146" i="9"/>
  <c r="AD147" i="9"/>
  <c r="AD148" i="9"/>
  <c r="AD149" i="9"/>
  <c r="AD150" i="9"/>
  <c r="AD151" i="9"/>
  <c r="AD153" i="9"/>
  <c r="AB153" i="9"/>
  <c r="Z153" i="9"/>
  <c r="X153" i="9"/>
  <c r="V153" i="9"/>
  <c r="T153" i="9"/>
  <c r="R153" i="9"/>
  <c r="P153" i="9"/>
  <c r="N153" i="9"/>
  <c r="AE153" i="9"/>
  <c r="AA153" i="9"/>
  <c r="W153" i="9"/>
  <c r="S153" i="9"/>
  <c r="O153" i="9"/>
  <c r="K154" i="9"/>
  <c r="AC153" i="9"/>
  <c r="Y153" i="9"/>
  <c r="U153" i="9"/>
  <c r="Q153" i="9"/>
  <c r="AD152" i="9"/>
  <c r="K153" i="8"/>
  <c r="AD154" i="9" l="1"/>
  <c r="AB154" i="9"/>
  <c r="Z154" i="9"/>
  <c r="X154" i="9"/>
  <c r="V154" i="9"/>
  <c r="T154" i="9"/>
  <c r="R154" i="9"/>
  <c r="P154" i="9"/>
  <c r="N154" i="9"/>
  <c r="K155" i="9"/>
  <c r="AC154" i="9"/>
  <c r="Y154" i="9"/>
  <c r="U154" i="9"/>
  <c r="Q154" i="9"/>
  <c r="AE154" i="9"/>
  <c r="AA154" i="9"/>
  <c r="W154" i="9"/>
  <c r="S154" i="9"/>
  <c r="O154" i="9"/>
  <c r="AE143" i="9"/>
  <c r="AE144" i="9"/>
  <c r="AE145" i="9"/>
  <c r="AE146" i="9"/>
  <c r="AE147" i="9"/>
  <c r="AE148" i="9"/>
  <c r="AE149" i="9"/>
  <c r="AE150" i="9"/>
  <c r="AE151" i="9"/>
  <c r="AE152" i="9"/>
  <c r="K154" i="8"/>
  <c r="K155" i="8" s="1"/>
  <c r="K156" i="8" s="1"/>
  <c r="K157" i="8" s="1"/>
  <c r="K158" i="8" s="1"/>
  <c r="K159" i="8" s="1"/>
  <c r="K160" i="8" s="1"/>
  <c r="K161" i="8" s="1"/>
  <c r="K162" i="8" s="1"/>
  <c r="K156" i="9" l="1"/>
  <c r="AE155" i="9"/>
  <c r="AC155" i="9"/>
  <c r="AA155" i="9"/>
  <c r="Y155" i="9"/>
  <c r="W155" i="9"/>
  <c r="U155" i="9"/>
  <c r="AB155" i="9"/>
  <c r="X155" i="9"/>
  <c r="T155" i="9"/>
  <c r="R155" i="9"/>
  <c r="P155" i="9"/>
  <c r="N155" i="9"/>
  <c r="Z155" i="9"/>
  <c r="S155" i="9"/>
  <c r="O155" i="9"/>
  <c r="AD155" i="9"/>
  <c r="V155" i="9"/>
  <c r="Q155" i="9"/>
  <c r="K157" i="9" l="1"/>
  <c r="AE156" i="9"/>
  <c r="AC156" i="9"/>
  <c r="AA156" i="9"/>
  <c r="Y156" i="9"/>
  <c r="W156" i="9"/>
  <c r="U156" i="9"/>
  <c r="S156" i="9"/>
  <c r="Q156" i="9"/>
  <c r="O156" i="9"/>
  <c r="AD156" i="9"/>
  <c r="Z156" i="9"/>
  <c r="V156" i="9"/>
  <c r="R156" i="9"/>
  <c r="N156" i="9"/>
  <c r="AB156" i="9"/>
  <c r="T156" i="9"/>
  <c r="X156" i="9"/>
  <c r="P156" i="9"/>
  <c r="K158" i="9" l="1"/>
  <c r="AE157" i="9"/>
  <c r="AC157" i="9"/>
  <c r="AA157" i="9"/>
  <c r="Y157" i="9"/>
  <c r="W157" i="9"/>
  <c r="U157" i="9"/>
  <c r="S157" i="9"/>
  <c r="Q157" i="9"/>
  <c r="O157" i="9"/>
  <c r="AB157" i="9"/>
  <c r="X157" i="9"/>
  <c r="T157" i="9"/>
  <c r="P157" i="9"/>
  <c r="AD157" i="9"/>
  <c r="V157" i="9"/>
  <c r="N157" i="9"/>
  <c r="Z157" i="9"/>
  <c r="R157" i="9"/>
  <c r="K159" i="9" l="1"/>
  <c r="AE158" i="9"/>
  <c r="AC158" i="9"/>
  <c r="AA158" i="9"/>
  <c r="Y158" i="9"/>
  <c r="W158" i="9"/>
  <c r="U158" i="9"/>
  <c r="S158" i="9"/>
  <c r="Q158" i="9"/>
  <c r="O158" i="9"/>
  <c r="AD158" i="9"/>
  <c r="Z158" i="9"/>
  <c r="V158" i="9"/>
  <c r="R158" i="9"/>
  <c r="N158" i="9"/>
  <c r="X158" i="9"/>
  <c r="P158" i="9"/>
  <c r="AB158" i="9"/>
  <c r="T158" i="9"/>
  <c r="K160" i="9" l="1"/>
  <c r="AE159" i="9"/>
  <c r="AC159" i="9"/>
  <c r="AA159" i="9"/>
  <c r="Y159" i="9"/>
  <c r="W159" i="9"/>
  <c r="U159" i="9"/>
  <c r="S159" i="9"/>
  <c r="Q159" i="9"/>
  <c r="O159" i="9"/>
  <c r="AB159" i="9"/>
  <c r="X159" i="9"/>
  <c r="T159" i="9"/>
  <c r="P159" i="9"/>
  <c r="Z159" i="9"/>
  <c r="R159" i="9"/>
  <c r="AD159" i="9"/>
  <c r="V159" i="9"/>
  <c r="N159" i="9"/>
  <c r="K161" i="9" l="1"/>
  <c r="AE160" i="9"/>
  <c r="AC160" i="9"/>
  <c r="AA160" i="9"/>
  <c r="Y160" i="9"/>
  <c r="W160" i="9"/>
  <c r="U160" i="9"/>
  <c r="S160" i="9"/>
  <c r="Q160" i="9"/>
  <c r="O160" i="9"/>
  <c r="AD160" i="9"/>
  <c r="Z160" i="9"/>
  <c r="V160" i="9"/>
  <c r="R160" i="9"/>
  <c r="N160" i="9"/>
  <c r="AB160" i="9"/>
  <c r="T160" i="9"/>
  <c r="X160" i="9"/>
  <c r="P160" i="9"/>
  <c r="K162" i="9" l="1"/>
  <c r="AE161" i="9"/>
  <c r="AC161" i="9"/>
  <c r="AA161" i="9"/>
  <c r="Y161" i="9"/>
  <c r="W161" i="9"/>
  <c r="U161" i="9"/>
  <c r="S161" i="9"/>
  <c r="Q161" i="9"/>
  <c r="O161" i="9"/>
  <c r="AB161" i="9"/>
  <c r="X161" i="9"/>
  <c r="T161" i="9"/>
  <c r="P161" i="9"/>
  <c r="AD161" i="9"/>
  <c r="V161" i="9"/>
  <c r="N161" i="9"/>
  <c r="Z161" i="9"/>
  <c r="R161" i="9"/>
  <c r="AE162" i="9" l="1"/>
  <c r="AC162" i="9"/>
  <c r="AA162" i="9"/>
  <c r="Y162" i="9"/>
  <c r="W162" i="9"/>
  <c r="U162" i="9"/>
  <c r="S162" i="9"/>
  <c r="Q162" i="9"/>
  <c r="O162" i="9"/>
  <c r="AD162" i="9"/>
  <c r="Z162" i="9"/>
  <c r="V162" i="9"/>
  <c r="R162" i="9"/>
  <c r="N162" i="9"/>
  <c r="X162" i="9"/>
  <c r="P162" i="9"/>
  <c r="AB162" i="9"/>
  <c r="T162" i="9"/>
</calcChain>
</file>

<file path=xl/sharedStrings.xml><?xml version="1.0" encoding="utf-8"?>
<sst xmlns="http://schemas.openxmlformats.org/spreadsheetml/2006/main" count="154" uniqueCount="41">
  <si>
    <t>Level in Coded</t>
  </si>
  <si>
    <t>α</t>
  </si>
  <si>
    <t>+α</t>
  </si>
  <si>
    <t>-α</t>
  </si>
  <si>
    <t>-1</t>
  </si>
  <si>
    <t>y</t>
  </si>
  <si>
    <t>Max</t>
  </si>
  <si>
    <t>Min</t>
  </si>
  <si>
    <t>Pembahasan :</t>
  </si>
  <si>
    <t>X1</t>
  </si>
  <si>
    <t>X2</t>
  </si>
  <si>
    <t>X3</t>
  </si>
  <si>
    <t>Mencari x1,x2 dan x3</t>
  </si>
  <si>
    <t>Persamaan Coding</t>
  </si>
  <si>
    <t>X =</t>
  </si>
  <si>
    <t>y =</t>
  </si>
  <si>
    <r>
      <t>X</t>
    </r>
    <r>
      <rPr>
        <vertAlign val="superscript"/>
        <sz val="11"/>
        <color theme="1"/>
        <rFont val="Calibri"/>
        <family val="2"/>
        <scheme val="minor"/>
      </rPr>
      <t>T</t>
    </r>
  </si>
  <si>
    <r>
      <t>X</t>
    </r>
    <r>
      <rPr>
        <vertAlign val="super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charset val="1"/>
        <scheme val="minor"/>
      </rPr>
      <t>.X</t>
    </r>
  </si>
  <si>
    <r>
      <t>X</t>
    </r>
    <r>
      <rPr>
        <vertAlign val="super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charset val="1"/>
        <scheme val="minor"/>
      </rPr>
      <t>.y</t>
    </r>
  </si>
  <si>
    <r>
      <t>(X</t>
    </r>
    <r>
      <rPr>
        <vertAlign val="super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charset val="1"/>
        <scheme val="minor"/>
      </rPr>
      <t>.X)</t>
    </r>
    <r>
      <rPr>
        <vertAlign val="superscript"/>
        <sz val="11"/>
        <color theme="1"/>
        <rFont val="Calibri"/>
        <family val="2"/>
        <scheme val="minor"/>
      </rPr>
      <t>1</t>
    </r>
  </si>
  <si>
    <t>b</t>
  </si>
  <si>
    <t>GRAFIK RSM</t>
  </si>
  <si>
    <t>Interval</t>
  </si>
  <si>
    <r>
      <t>f</t>
    </r>
    <r>
      <rPr>
        <vertAlign val="subscript"/>
        <sz val="11"/>
        <color theme="1"/>
        <rFont val="Calibri"/>
        <family val="2"/>
        <scheme val="minor"/>
      </rPr>
      <t>0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</si>
  <si>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charset val="1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2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</si>
  <si>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charset val="1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</si>
  <si>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charset val="1"/>
        <scheme val="minor"/>
      </rPr>
      <t>x</t>
    </r>
    <r>
      <rPr>
        <vertAlign val="subscript"/>
        <sz val="11"/>
        <color theme="1"/>
        <rFont val="Calibri"/>
        <family val="2"/>
        <scheme val="minor"/>
      </rPr>
      <t>3</t>
    </r>
  </si>
  <si>
    <r>
      <t>x</t>
    </r>
    <r>
      <rPr>
        <vertAlign val="subscript"/>
        <sz val="11"/>
        <color theme="1"/>
        <rFont val="Calibri"/>
        <family val="2"/>
        <scheme val="minor"/>
      </rPr>
      <t>1</t>
    </r>
    <r>
      <rPr>
        <vertAlign val="superscript"/>
        <sz val="11"/>
        <color theme="1"/>
        <rFont val="Calibri"/>
        <family val="2"/>
        <scheme val="minor"/>
      </rPr>
      <t>2</t>
    </r>
  </si>
  <si>
    <r>
      <t>x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2</t>
    </r>
  </si>
  <si>
    <r>
      <t>x</t>
    </r>
    <r>
      <rPr>
        <vertAlign val="subscript"/>
        <sz val="11"/>
        <color theme="1"/>
        <rFont val="Calibri"/>
        <family val="2"/>
        <scheme val="minor"/>
      </rPr>
      <t>3</t>
    </r>
    <r>
      <rPr>
        <vertAlign val="superscript"/>
        <sz val="11"/>
        <color theme="1"/>
        <rFont val="Calibri"/>
        <family val="2"/>
        <scheme val="minor"/>
      </rPr>
      <t>2</t>
    </r>
  </si>
  <si>
    <t>IR</t>
  </si>
  <si>
    <t>Temperatur</t>
  </si>
  <si>
    <t>Time</t>
  </si>
  <si>
    <r>
      <t>Y</t>
    </r>
    <r>
      <rPr>
        <b/>
        <vertAlign val="subscript"/>
        <sz val="11"/>
        <color theme="1"/>
        <rFont val="Calibri"/>
        <family val="2"/>
        <scheme val="minor"/>
      </rPr>
      <t>pash</t>
    </r>
  </si>
  <si>
    <t>RUN</t>
  </si>
  <si>
    <r>
      <t>X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</si>
  <si>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2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</si>
  <si>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3</t>
    </r>
  </si>
  <si>
    <r>
      <t>x</t>
    </r>
    <r>
      <rPr>
        <vertAlign val="subscript"/>
        <sz val="11"/>
        <rFont val="Calibri"/>
        <family val="2"/>
        <scheme val="minor"/>
      </rPr>
      <t>1</t>
    </r>
  </si>
  <si>
    <r>
      <t>x</t>
    </r>
    <r>
      <rPr>
        <vertAlign val="subscript"/>
        <sz val="11"/>
        <rFont val="Calibri"/>
        <family val="2"/>
        <scheme val="minor"/>
      </rPr>
      <t>2</t>
    </r>
  </si>
  <si>
    <r>
      <t>x</t>
    </r>
    <r>
      <rPr>
        <vertAlign val="subscript"/>
        <sz val="11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</si>
</sst>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00"/>
  </numFmts>
  <fonts count="11" x14ac:knownFonts="1"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charset val="1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65" fontId="0" fillId="0" borderId="0" xfId="0" applyNumberFormat="1"/>
    <xf numFmtId="0" fontId="2" fillId="0" borderId="0" xfId="0" applyFont="1"/>
    <xf numFmtId="0" fontId="2" fillId="0" borderId="0" xfId="0" quotePrefix="1" applyFont="1"/>
    <xf numFmtId="0" fontId="0" fillId="2" borderId="0" xfId="0" applyFill="1"/>
    <xf numFmtId="166" fontId="0" fillId="0" borderId="0" xfId="0" applyNumberFormat="1"/>
    <xf numFmtId="1" fontId="0" fillId="2" borderId="0" xfId="0" applyNumberForma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1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Fill="1"/>
    <xf numFmtId="1" fontId="0" fillId="0" borderId="0" xfId="0" applyNumberFormat="1" applyFill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/>
    </xf>
    <xf numFmtId="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1" fontId="0" fillId="0" borderId="0" xfId="0" applyNumberFormat="1"/>
    <xf numFmtId="165" fontId="0" fillId="2" borderId="0" xfId="0" applyNumberFormat="1" applyFill="1"/>
    <xf numFmtId="165" fontId="0" fillId="0" borderId="0" xfId="0" applyNumberFormat="1" applyFill="1"/>
    <xf numFmtId="1" fontId="1" fillId="0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Coded!$K$143</c:f>
              <c:strCache>
                <c:ptCount val="1"/>
                <c:pt idx="0">
                  <c:v>-1.70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Coded!$L$143:$AF$143</c:f>
              <c:numCache>
                <c:formatCode>General</c:formatCode>
                <c:ptCount val="21"/>
                <c:pt idx="0">
                  <c:v>23.831241120614337</c:v>
                </c:pt>
                <c:pt idx="1">
                  <c:v>24.354310902777655</c:v>
                </c:pt>
                <c:pt idx="2">
                  <c:v>24.877380684940974</c:v>
                </c:pt>
                <c:pt idx="3">
                  <c:v>25.400450467104285</c:v>
                </c:pt>
                <c:pt idx="4">
                  <c:v>25.923520249267611</c:v>
                </c:pt>
                <c:pt idx="5">
                  <c:v>26.446590031430929</c:v>
                </c:pt>
                <c:pt idx="6">
                  <c:v>26.969659813594248</c:v>
                </c:pt>
                <c:pt idx="7">
                  <c:v>27.492729595757567</c:v>
                </c:pt>
                <c:pt idx="8">
                  <c:v>28.015799377920885</c:v>
                </c:pt>
                <c:pt idx="9">
                  <c:v>28.538869160084204</c:v>
                </c:pt>
                <c:pt idx="10">
                  <c:v>29.061938942247529</c:v>
                </c:pt>
                <c:pt idx="11">
                  <c:v>29.585008724410848</c:v>
                </c:pt>
                <c:pt idx="12">
                  <c:v>30.108078506574167</c:v>
                </c:pt>
                <c:pt idx="13">
                  <c:v>30.631148288737485</c:v>
                </c:pt>
                <c:pt idx="14">
                  <c:v>31.154218070900804</c:v>
                </c:pt>
                <c:pt idx="15">
                  <c:v>31.677287853064129</c:v>
                </c:pt>
                <c:pt idx="16">
                  <c:v>32.200357635227441</c:v>
                </c:pt>
                <c:pt idx="17">
                  <c:v>32.723427417390766</c:v>
                </c:pt>
                <c:pt idx="18">
                  <c:v>33.246497199554078</c:v>
                </c:pt>
                <c:pt idx="19">
                  <c:v>33.769566981717404</c:v>
                </c:pt>
                <c:pt idx="20" formatCode="0.00">
                  <c:v>-1.6666666666666667</c:v>
                </c:pt>
              </c:numCache>
            </c:numRef>
          </c:val>
        </c:ser>
        <c:ser>
          <c:idx val="1"/>
          <c:order val="1"/>
          <c:tx>
            <c:strRef>
              <c:f>Coded!$K$144</c:f>
              <c:strCache>
                <c:ptCount val="1"/>
                <c:pt idx="0">
                  <c:v>-1.52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Coded!$L$144:$AF$144</c:f>
              <c:numCache>
                <c:formatCode>General</c:formatCode>
                <c:ptCount val="21"/>
                <c:pt idx="0">
                  <c:v>22.803128899446449</c:v>
                </c:pt>
                <c:pt idx="1">
                  <c:v>-12.29967238070016</c:v>
                </c:pt>
                <c:pt idx="2">
                  <c:v>1104.1820207166954</c:v>
                </c:pt>
                <c:pt idx="3">
                  <c:v>24.450613544128018</c:v>
                </c:pt>
                <c:pt idx="4">
                  <c:v>25.0490591169524</c:v>
                </c:pt>
                <c:pt idx="5">
                  <c:v>1105.878789385974</c:v>
                </c:pt>
                <c:pt idx="6">
                  <c:v>1106.3786669096041</c:v>
                </c:pt>
                <c:pt idx="7">
                  <c:v>1019.3820144509239</c:v>
                </c:pt>
                <c:pt idx="8">
                  <c:v>1019.980460023748</c:v>
                </c:pt>
                <c:pt idx="9">
                  <c:v>1020.5296215719752</c:v>
                </c:pt>
                <c:pt idx="10">
                  <c:v>1021.0787831202026</c:v>
                </c:pt>
                <c:pt idx="11">
                  <c:v>1021.6279446684298</c:v>
                </c:pt>
                <c:pt idx="12">
                  <c:v>1022.177106216657</c:v>
                </c:pt>
                <c:pt idx="13">
                  <c:v>1022.7262677648841</c:v>
                </c:pt>
                <c:pt idx="14">
                  <c:v>1023.2754293131113</c:v>
                </c:pt>
                <c:pt idx="15">
                  <c:v>1023.8245908613385</c:v>
                </c:pt>
                <c:pt idx="16">
                  <c:v>1024.3737524095657</c:v>
                </c:pt>
                <c:pt idx="17">
                  <c:v>1024.9229139577928</c:v>
                </c:pt>
                <c:pt idx="18">
                  <c:v>1025.47207550602</c:v>
                </c:pt>
                <c:pt idx="19">
                  <c:v>1026.0212370542472</c:v>
                </c:pt>
                <c:pt idx="20" formatCode="0.00">
                  <c:v>-1.4912280701754386</c:v>
                </c:pt>
              </c:numCache>
            </c:numRef>
          </c:val>
        </c:ser>
        <c:ser>
          <c:idx val="2"/>
          <c:order val="2"/>
          <c:tx>
            <c:strRef>
              <c:f>Coded!$K$145</c:f>
              <c:strCache>
                <c:ptCount val="1"/>
                <c:pt idx="0">
                  <c:v>-1.34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Coded!$L$145:$AF$145</c:f>
              <c:numCache>
                <c:formatCode>General</c:formatCode>
                <c:ptCount val="21"/>
                <c:pt idx="0">
                  <c:v>21.886376011688142</c:v>
                </c:pt>
                <c:pt idx="1">
                  <c:v>35.845294514204681</c:v>
                </c:pt>
                <c:pt idx="2">
                  <c:v>1011.7461619686037</c:v>
                </c:pt>
                <c:pt idx="3">
                  <c:v>23.612135954561325</c:v>
                </c:pt>
                <c:pt idx="4">
                  <c:v>24.280481315313736</c:v>
                </c:pt>
                <c:pt idx="5">
                  <c:v>1013.5650139579383</c:v>
                </c:pt>
                <c:pt idx="6">
                  <c:v>1014.047175225768</c:v>
                </c:pt>
                <c:pt idx="7">
                  <c:v>940.50887204907929</c:v>
                </c:pt>
                <c:pt idx="8">
                  <c:v>941.17721740983154</c:v>
                </c:pt>
                <c:pt idx="9">
                  <c:v>941.75247072412265</c:v>
                </c:pt>
                <c:pt idx="10">
                  <c:v>942.32772403841375</c:v>
                </c:pt>
                <c:pt idx="11">
                  <c:v>942.90297735270485</c:v>
                </c:pt>
                <c:pt idx="12">
                  <c:v>943.47823066699584</c:v>
                </c:pt>
                <c:pt idx="13">
                  <c:v>944.05348398128694</c:v>
                </c:pt>
                <c:pt idx="14">
                  <c:v>944.62873729557793</c:v>
                </c:pt>
                <c:pt idx="15">
                  <c:v>945.20399060986904</c:v>
                </c:pt>
                <c:pt idx="16">
                  <c:v>945.77924392416014</c:v>
                </c:pt>
                <c:pt idx="17">
                  <c:v>946.35449723845113</c:v>
                </c:pt>
                <c:pt idx="18">
                  <c:v>946.92975055274223</c:v>
                </c:pt>
                <c:pt idx="19">
                  <c:v>947.50500386703334</c:v>
                </c:pt>
                <c:pt idx="20" formatCode="0.00">
                  <c:v>-1.3157894736842104</c:v>
                </c:pt>
              </c:numCache>
            </c:numRef>
          </c:val>
        </c:ser>
        <c:ser>
          <c:idx val="3"/>
          <c:order val="3"/>
          <c:tx>
            <c:strRef>
              <c:f>Coded!$K$146</c:f>
              <c:strCache>
                <c:ptCount val="1"/>
                <c:pt idx="0">
                  <c:v>-1.16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Coded!$L$146:$AF$146</c:f>
              <c:numCache>
                <c:formatCode>General</c:formatCode>
                <c:ptCount val="21"/>
                <c:pt idx="0">
                  <c:v>21.08098245733941</c:v>
                </c:pt>
                <c:pt idx="1">
                  <c:v>-17.764271213845333</c:v>
                </c:pt>
                <c:pt idx="2">
                  <c:v>932.74544243877392</c:v>
                </c:pt>
                <c:pt idx="3">
                  <c:v>22.885017698404198</c:v>
                </c:pt>
                <c:pt idx="4">
                  <c:v>23.617786844351635</c:v>
                </c:pt>
                <c:pt idx="5">
                  <c:v>934.68090174543113</c:v>
                </c:pt>
                <c:pt idx="6">
                  <c:v>935.15082276019371</c:v>
                </c:pt>
                <c:pt idx="7">
                  <c:v>873.94138992484272</c:v>
                </c:pt>
                <c:pt idx="8">
                  <c:v>874.6741590707901</c:v>
                </c:pt>
                <c:pt idx="9">
                  <c:v>875.27550415114501</c:v>
                </c:pt>
                <c:pt idx="10">
                  <c:v>875.87684923149993</c:v>
                </c:pt>
                <c:pt idx="11">
                  <c:v>876.47819431185485</c:v>
                </c:pt>
                <c:pt idx="12">
                  <c:v>877.07953939220977</c:v>
                </c:pt>
                <c:pt idx="13">
                  <c:v>877.68088447256468</c:v>
                </c:pt>
                <c:pt idx="14">
                  <c:v>878.28222955291972</c:v>
                </c:pt>
                <c:pt idx="15">
                  <c:v>878.88357463327463</c:v>
                </c:pt>
                <c:pt idx="16">
                  <c:v>879.48491971362955</c:v>
                </c:pt>
                <c:pt idx="17">
                  <c:v>880.08626479398447</c:v>
                </c:pt>
                <c:pt idx="18">
                  <c:v>880.68760987433939</c:v>
                </c:pt>
                <c:pt idx="19">
                  <c:v>881.2889549546943</c:v>
                </c:pt>
                <c:pt idx="20" formatCode="0.00">
                  <c:v>-1.1403508771929822</c:v>
                </c:pt>
              </c:numCache>
            </c:numRef>
          </c:val>
        </c:ser>
        <c:ser>
          <c:idx val="4"/>
          <c:order val="4"/>
          <c:tx>
            <c:strRef>
              <c:f>Coded!$K$147</c:f>
              <c:strCache>
                <c:ptCount val="1"/>
                <c:pt idx="0">
                  <c:v>-0.98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Coded!$L$147:$AF$147</c:f>
              <c:numCache>
                <c:formatCode>General</c:formatCode>
                <c:ptCount val="21"/>
                <c:pt idx="0">
                  <c:v>20.386948236400247</c:v>
                </c:pt>
                <c:pt idx="1">
                  <c:v>35.731560776338682</c:v>
                </c:pt>
                <c:pt idx="2">
                  <c:v>866.00997798768935</c:v>
                </c:pt>
                <c:pt idx="3">
                  <c:v>22.269258775656652</c:v>
                </c:pt>
                <c:pt idx="4">
                  <c:v>23.060975704066081</c:v>
                </c:pt>
                <c:pt idx="5">
                  <c:v>868.05656860893657</c:v>
                </c:pt>
                <c:pt idx="6">
                  <c:v>868.51972537336462</c:v>
                </c:pt>
                <c:pt idx="7">
                  <c:v>818.64541268229732</c:v>
                </c:pt>
                <c:pt idx="8">
                  <c:v>819.43712961070685</c:v>
                </c:pt>
                <c:pt idx="9">
                  <c:v>820.06456645712569</c:v>
                </c:pt>
                <c:pt idx="10">
                  <c:v>820.69200330354442</c:v>
                </c:pt>
                <c:pt idx="11">
                  <c:v>821.31944014996327</c:v>
                </c:pt>
                <c:pt idx="12">
                  <c:v>821.94687699638212</c:v>
                </c:pt>
                <c:pt idx="13">
                  <c:v>822.57431384280085</c:v>
                </c:pt>
                <c:pt idx="14">
                  <c:v>823.20175068921958</c:v>
                </c:pt>
                <c:pt idx="15">
                  <c:v>823.82918753563843</c:v>
                </c:pt>
                <c:pt idx="16">
                  <c:v>824.45662438205727</c:v>
                </c:pt>
                <c:pt idx="17">
                  <c:v>825.08406122847612</c:v>
                </c:pt>
                <c:pt idx="18">
                  <c:v>825.71149807489496</c:v>
                </c:pt>
                <c:pt idx="19">
                  <c:v>826.33893492131369</c:v>
                </c:pt>
                <c:pt idx="20" formatCode="0.00">
                  <c:v>-0.96491228070175417</c:v>
                </c:pt>
              </c:numCache>
            </c:numRef>
          </c:val>
        </c:ser>
        <c:ser>
          <c:idx val="5"/>
          <c:order val="5"/>
          <c:tx>
            <c:strRef>
              <c:f>Coded!$K$148</c:f>
              <c:strCache>
                <c:ptCount val="1"/>
                <c:pt idx="0">
                  <c:v>-0.80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Coded!$L$148:$AF$148</c:f>
              <c:numCache>
                <c:formatCode>General</c:formatCode>
                <c:ptCount val="21"/>
                <c:pt idx="0">
                  <c:v>19.804273348870659</c:v>
                </c:pt>
                <c:pt idx="1">
                  <c:v>-6.7678989177485462</c:v>
                </c:pt>
                <c:pt idx="2">
                  <c:v>810.51199203795079</c:v>
                </c:pt>
                <c:pt idx="3">
                  <c:v>21.764859186318674</c:v>
                </c:pt>
                <c:pt idx="4">
                  <c:v>22.610047894457082</c:v>
                </c:pt>
                <c:pt idx="5">
                  <c:v>812.66423797105449</c:v>
                </c:pt>
                <c:pt idx="6">
                  <c:v>813.12610648788143</c:v>
                </c:pt>
                <c:pt idx="7">
                  <c:v>773.72889248764386</c:v>
                </c:pt>
                <c:pt idx="8">
                  <c:v>774.57408119578236</c:v>
                </c:pt>
                <c:pt idx="9">
                  <c:v>775.22760980826502</c:v>
                </c:pt>
                <c:pt idx="10">
                  <c:v>775.88113842074767</c:v>
                </c:pt>
                <c:pt idx="11">
                  <c:v>776.53466703323033</c:v>
                </c:pt>
                <c:pt idx="12">
                  <c:v>777.18819564571299</c:v>
                </c:pt>
                <c:pt idx="13">
                  <c:v>777.84172425819565</c:v>
                </c:pt>
                <c:pt idx="14">
                  <c:v>778.49525287067831</c:v>
                </c:pt>
                <c:pt idx="15">
                  <c:v>779.14878148316097</c:v>
                </c:pt>
                <c:pt idx="16">
                  <c:v>779.80231009564375</c:v>
                </c:pt>
                <c:pt idx="17">
                  <c:v>780.45583870812641</c:v>
                </c:pt>
                <c:pt idx="18">
                  <c:v>781.10936732060895</c:v>
                </c:pt>
                <c:pt idx="19">
                  <c:v>781.76289593309173</c:v>
                </c:pt>
                <c:pt idx="20" formatCode="0.00">
                  <c:v>-0.78947368421052611</c:v>
                </c:pt>
              </c:numCache>
            </c:numRef>
          </c:val>
        </c:ser>
        <c:ser>
          <c:idx val="6"/>
          <c:order val="6"/>
          <c:tx>
            <c:strRef>
              <c:f>Coded!$K$149</c:f>
              <c:strCache>
                <c:ptCount val="1"/>
                <c:pt idx="0">
                  <c:v>-0.63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Coded!$L$149:$AF$149</c:f>
              <c:numCache>
                <c:formatCode>General</c:formatCode>
                <c:ptCount val="21"/>
                <c:pt idx="0">
                  <c:v>19.332957794750651</c:v>
                </c:pt>
                <c:pt idx="1">
                  <c:v>23.100173264120809</c:v>
                </c:pt>
                <c:pt idx="2">
                  <c:v>765.36581557427633</c:v>
                </c:pt>
                <c:pt idx="3">
                  <c:v>21.37181893039028</c:v>
                </c:pt>
                <c:pt idx="4">
                  <c:v>22.265003415524642</c:v>
                </c:pt>
                <c:pt idx="5">
                  <c:v>767.61824081650366</c:v>
                </c:pt>
                <c:pt idx="6">
                  <c:v>768.08429708846245</c:v>
                </c:pt>
                <c:pt idx="7">
                  <c:v>738.44188906920033</c:v>
                </c:pt>
                <c:pt idx="8">
                  <c:v>739.3350735543346</c:v>
                </c:pt>
                <c:pt idx="9">
                  <c:v>740.01469393288119</c:v>
                </c:pt>
                <c:pt idx="10">
                  <c:v>740.69431431142777</c:v>
                </c:pt>
                <c:pt idx="11">
                  <c:v>741.37393468997425</c:v>
                </c:pt>
                <c:pt idx="12">
                  <c:v>742.05355506852072</c:v>
                </c:pt>
                <c:pt idx="13">
                  <c:v>742.73317544706731</c:v>
                </c:pt>
                <c:pt idx="14">
                  <c:v>743.4127958256139</c:v>
                </c:pt>
                <c:pt idx="15">
                  <c:v>744.09241620416049</c:v>
                </c:pt>
                <c:pt idx="16">
                  <c:v>744.77203658270696</c:v>
                </c:pt>
                <c:pt idx="17">
                  <c:v>745.45165696125355</c:v>
                </c:pt>
                <c:pt idx="18">
                  <c:v>746.13127733980002</c:v>
                </c:pt>
                <c:pt idx="19">
                  <c:v>746.81089771834661</c:v>
                </c:pt>
                <c:pt idx="20" formatCode="0.00">
                  <c:v>-0.61403508771929804</c:v>
                </c:pt>
              </c:numCache>
            </c:numRef>
          </c:val>
        </c:ser>
        <c:ser>
          <c:idx val="7"/>
          <c:order val="7"/>
          <c:tx>
            <c:strRef>
              <c:f>Coded!$K$150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Coded!$L$150:$AF$150</c:f>
              <c:numCache>
                <c:formatCode>General</c:formatCode>
                <c:ptCount val="21"/>
                <c:pt idx="0">
                  <c:v>18.973001574040218</c:v>
                </c:pt>
                <c:pt idx="1">
                  <c:v>9.7042658991448558</c:v>
                </c:pt>
                <c:pt idx="2">
                  <c:v>729.82788714350067</c:v>
                </c:pt>
                <c:pt idx="3">
                  <c:v>21.09013800787146</c:v>
                </c:pt>
                <c:pt idx="4">
                  <c:v>22.02584226726875</c:v>
                </c:pt>
                <c:pt idx="5">
                  <c:v>732.17501569211879</c:v>
                </c:pt>
                <c:pt idx="6">
                  <c:v>732.65073572194228</c:v>
                </c:pt>
                <c:pt idx="7">
                  <c:v>712.17656971740075</c:v>
                </c:pt>
                <c:pt idx="8">
                  <c:v>713.11227397679806</c:v>
                </c:pt>
                <c:pt idx="9">
                  <c:v>713.81798612140847</c:v>
                </c:pt>
                <c:pt idx="10">
                  <c:v>714.52369826601898</c:v>
                </c:pt>
                <c:pt idx="11">
                  <c:v>715.22941041062938</c:v>
                </c:pt>
                <c:pt idx="12">
                  <c:v>715.93512255523979</c:v>
                </c:pt>
                <c:pt idx="13">
                  <c:v>716.64083469985007</c:v>
                </c:pt>
                <c:pt idx="14">
                  <c:v>717.34654684446059</c:v>
                </c:pt>
                <c:pt idx="15">
                  <c:v>718.05225898907099</c:v>
                </c:pt>
                <c:pt idx="16">
                  <c:v>718.75797113368139</c:v>
                </c:pt>
                <c:pt idx="17">
                  <c:v>719.4636832782918</c:v>
                </c:pt>
                <c:pt idx="18">
                  <c:v>720.16939542290231</c:v>
                </c:pt>
                <c:pt idx="19">
                  <c:v>720.8751075675126</c:v>
                </c:pt>
                <c:pt idx="20" formatCode="0.00">
                  <c:v>-0.43859649122806998</c:v>
                </c:pt>
              </c:numCache>
            </c:numRef>
          </c:val>
        </c:ser>
        <c:ser>
          <c:idx val="8"/>
          <c:order val="8"/>
          <c:tx>
            <c:strRef>
              <c:f>Coded!$K$151</c:f>
              <c:strCache>
                <c:ptCount val="1"/>
                <c:pt idx="0">
                  <c:v>-0.27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Coded!$L$151:$AF$151</c:f>
              <c:numCache>
                <c:formatCode>General</c:formatCode>
                <c:ptCount val="21"/>
                <c:pt idx="0">
                  <c:v>18.724404686739362</c:v>
                </c:pt>
                <c:pt idx="1">
                  <c:v>16.749162536648708</c:v>
                </c:pt>
                <c:pt idx="2">
                  <c:v>703.29675285457506</c:v>
                </c:pt>
                <c:pt idx="3">
                  <c:v>20.919816418762217</c:v>
                </c:pt>
                <c:pt idx="4">
                  <c:v>21.892564449689417</c:v>
                </c:pt>
                <c:pt idx="5">
                  <c:v>705.733108706851</c:v>
                </c:pt>
                <c:pt idx="6">
                  <c:v>706.22396849727227</c:v>
                </c:pt>
                <c:pt idx="7">
                  <c:v>694.46720928479681</c:v>
                </c:pt>
                <c:pt idx="8">
                  <c:v>695.43995731572397</c:v>
                </c:pt>
                <c:pt idx="9">
                  <c:v>696.1717612263983</c:v>
                </c:pt>
                <c:pt idx="10">
                  <c:v>696.90356513707252</c:v>
                </c:pt>
                <c:pt idx="11">
                  <c:v>697.63536904774685</c:v>
                </c:pt>
                <c:pt idx="12">
                  <c:v>698.36717295842118</c:v>
                </c:pt>
                <c:pt idx="13">
                  <c:v>699.09897686909551</c:v>
                </c:pt>
                <c:pt idx="14">
                  <c:v>699.83078077976973</c:v>
                </c:pt>
                <c:pt idx="15">
                  <c:v>700.56258469044394</c:v>
                </c:pt>
                <c:pt idx="16">
                  <c:v>701.29438860111827</c:v>
                </c:pt>
                <c:pt idx="17">
                  <c:v>702.0261925117926</c:v>
                </c:pt>
                <c:pt idx="18">
                  <c:v>702.75799642246682</c:v>
                </c:pt>
                <c:pt idx="19">
                  <c:v>703.48980033314115</c:v>
                </c:pt>
                <c:pt idx="20" formatCode="0.00">
                  <c:v>-0.26315789473684192</c:v>
                </c:pt>
              </c:numCache>
            </c:numRef>
          </c:val>
        </c:ser>
        <c:ser>
          <c:idx val="9"/>
          <c:order val="9"/>
          <c:tx>
            <c:strRef>
              <c:f>Coded!$K$152</c:f>
              <c:strCache>
                <c:ptCount val="1"/>
                <c:pt idx="0">
                  <c:v>-0.09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Coded!$L$152:$AF$152</c:f>
              <c:numCache>
                <c:formatCode>General</c:formatCode>
                <c:ptCount val="21"/>
                <c:pt idx="0">
                  <c:v>18.587167132848069</c:v>
                </c:pt>
                <c:pt idx="1">
                  <c:v>17.868147776327184</c:v>
                </c:pt>
                <c:pt idx="2">
                  <c:v>685.31306637856824</c:v>
                </c:pt>
                <c:pt idx="3">
                  <c:v>20.860854163062541</c:v>
                </c:pt>
                <c:pt idx="4">
                  <c:v>21.865169962786638</c:v>
                </c:pt>
                <c:pt idx="5">
                  <c:v>687.83317353176869</c:v>
                </c:pt>
                <c:pt idx="6">
                  <c:v>688.34464908552081</c:v>
                </c:pt>
                <c:pt idx="7">
                  <c:v>684.99019018605622</c:v>
                </c:pt>
                <c:pt idx="8">
                  <c:v>685.99450598578039</c:v>
                </c:pt>
                <c:pt idx="9">
                  <c:v>686.75240166251854</c:v>
                </c:pt>
                <c:pt idx="10">
                  <c:v>687.51029733925668</c:v>
                </c:pt>
                <c:pt idx="11">
                  <c:v>688.26819301599483</c:v>
                </c:pt>
                <c:pt idx="12">
                  <c:v>689.02608869273297</c:v>
                </c:pt>
                <c:pt idx="13">
                  <c:v>689.78398436947111</c:v>
                </c:pt>
                <c:pt idx="14">
                  <c:v>690.54188004620926</c:v>
                </c:pt>
                <c:pt idx="15">
                  <c:v>691.2997757229474</c:v>
                </c:pt>
                <c:pt idx="16">
                  <c:v>692.05767139968566</c:v>
                </c:pt>
                <c:pt idx="17">
                  <c:v>692.8155670764238</c:v>
                </c:pt>
                <c:pt idx="18">
                  <c:v>693.57346275316195</c:v>
                </c:pt>
                <c:pt idx="19">
                  <c:v>694.33135842989998</c:v>
                </c:pt>
                <c:pt idx="20" formatCode="0.00">
                  <c:v>-8.7719298245613836E-2</c:v>
                </c:pt>
              </c:numCache>
            </c:numRef>
          </c:val>
        </c:ser>
        <c:ser>
          <c:idx val="10"/>
          <c:order val="10"/>
          <c:tx>
            <c:strRef>
              <c:f>Coded!$K$153</c:f>
              <c:strCache>
                <c:ptCount val="1"/>
                <c:pt idx="0">
                  <c:v>0.09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Coded!$L$153:$AF$153</c:f>
              <c:numCache>
                <c:formatCode>General</c:formatCode>
                <c:ptCount val="21"/>
                <c:pt idx="0">
                  <c:v>18.561288912366361</c:v>
                </c:pt>
                <c:pt idx="1">
                  <c:v>20.91345337477722</c:v>
                </c:pt>
                <c:pt idx="2">
                  <c:v>675.55958894866433</c:v>
                </c:pt>
                <c:pt idx="3">
                  <c:v>20.913251240772443</c:v>
                </c:pt>
                <c:pt idx="4">
                  <c:v>21.943658806560411</c:v>
                </c:pt>
                <c:pt idx="5">
                  <c:v>678.15797140005623</c:v>
                </c:pt>
                <c:pt idx="6">
                  <c:v>678.69553871987239</c:v>
                </c:pt>
                <c:pt idx="7">
                  <c:v>683.56400239796346</c:v>
                </c:pt>
                <c:pt idx="8">
                  <c:v>684.59440996375133</c:v>
                </c:pt>
                <c:pt idx="9">
                  <c:v>685.3783974065534</c:v>
                </c:pt>
                <c:pt idx="10">
                  <c:v>686.16238484935548</c:v>
                </c:pt>
                <c:pt idx="11">
                  <c:v>686.94637229215743</c:v>
                </c:pt>
                <c:pt idx="12">
                  <c:v>687.73035973495939</c:v>
                </c:pt>
                <c:pt idx="13">
                  <c:v>688.51434717776146</c:v>
                </c:pt>
                <c:pt idx="14">
                  <c:v>689.29833462056354</c:v>
                </c:pt>
                <c:pt idx="15">
                  <c:v>690.08232206336561</c:v>
                </c:pt>
                <c:pt idx="16">
                  <c:v>690.86630950616757</c:v>
                </c:pt>
                <c:pt idx="17">
                  <c:v>691.65029694896964</c:v>
                </c:pt>
                <c:pt idx="18">
                  <c:v>692.4342843917716</c:v>
                </c:pt>
                <c:pt idx="19">
                  <c:v>693.21827183457367</c:v>
                </c:pt>
                <c:pt idx="20" formatCode="0.00">
                  <c:v>8.7719298245614252E-2</c:v>
                </c:pt>
              </c:numCache>
            </c:numRef>
          </c:val>
        </c:ser>
        <c:ser>
          <c:idx val="11"/>
          <c:order val="11"/>
          <c:tx>
            <c:strRef>
              <c:f>Coded!$K$154</c:f>
              <c:strCache>
                <c:ptCount val="1"/>
                <c:pt idx="0">
                  <c:v>0.27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Coded!$L$154:$AF$154</c:f>
              <c:numCache>
                <c:formatCode>General</c:formatCode>
                <c:ptCount val="21"/>
                <c:pt idx="0">
                  <c:v>18.646770025294231</c:v>
                </c:pt>
                <c:pt idx="1">
                  <c:v>24.906485665520041</c:v>
                </c:pt>
                <c:pt idx="2">
                  <c:v>673.86118936016658</c:v>
                </c:pt>
                <c:pt idx="3">
                  <c:v>21.077007651891918</c:v>
                </c:pt>
                <c:pt idx="4">
                  <c:v>22.128030981010731</c:v>
                </c:pt>
                <c:pt idx="5">
                  <c:v>676.53237110701707</c:v>
                </c:pt>
                <c:pt idx="6">
                  <c:v>677.10150619563012</c:v>
                </c:pt>
                <c:pt idx="7">
                  <c:v>690.14924345942143</c:v>
                </c:pt>
                <c:pt idx="8">
                  <c:v>691.20026678854026</c:v>
                </c:pt>
                <c:pt idx="9">
                  <c:v>692.01034599740615</c:v>
                </c:pt>
                <c:pt idx="10">
                  <c:v>692.82042520627215</c:v>
                </c:pt>
                <c:pt idx="11">
                  <c:v>693.63050441513792</c:v>
                </c:pt>
                <c:pt idx="12">
                  <c:v>694.44058362400381</c:v>
                </c:pt>
                <c:pt idx="13">
                  <c:v>695.25066283286969</c:v>
                </c:pt>
                <c:pt idx="14">
                  <c:v>696.06074204173569</c:v>
                </c:pt>
                <c:pt idx="15">
                  <c:v>696.87082125060158</c:v>
                </c:pt>
                <c:pt idx="16">
                  <c:v>697.68090045946747</c:v>
                </c:pt>
                <c:pt idx="17">
                  <c:v>698.49097966833335</c:v>
                </c:pt>
                <c:pt idx="18">
                  <c:v>699.30105887719924</c:v>
                </c:pt>
                <c:pt idx="19">
                  <c:v>700.11113808606513</c:v>
                </c:pt>
                <c:pt idx="20" formatCode="0.00">
                  <c:v>0.26315789473684237</c:v>
                </c:pt>
              </c:numCache>
            </c:numRef>
          </c:val>
        </c:ser>
        <c:ser>
          <c:idx val="12"/>
          <c:order val="12"/>
          <c:tx>
            <c:strRef>
              <c:f>Coded!$K$155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Coded!$L$155:$AF$155</c:f>
              <c:numCache>
                <c:formatCode>General</c:formatCode>
                <c:ptCount val="21"/>
                <c:pt idx="0">
                  <c:v>18.843610471631667</c:v>
                </c:pt>
                <c:pt idx="1">
                  <c:v>30.390823690526798</c:v>
                </c:pt>
                <c:pt idx="2">
                  <c:v>680.18484397049372</c:v>
                </c:pt>
                <c:pt idx="3">
                  <c:v>21.352123396420968</c:v>
                </c:pt>
                <c:pt idx="4">
                  <c:v>22.41828648613761</c:v>
                </c:pt>
                <c:pt idx="5">
                  <c:v>682.92334901007007</c:v>
                </c:pt>
                <c:pt idx="6">
                  <c:v>683.52952787021275</c:v>
                </c:pt>
                <c:pt idx="7">
                  <c:v>704.84861847144873</c:v>
                </c:pt>
                <c:pt idx="8">
                  <c:v>705.91478156116546</c:v>
                </c:pt>
                <c:pt idx="9">
                  <c:v>706.75095253609527</c:v>
                </c:pt>
                <c:pt idx="10">
                  <c:v>707.58712351102497</c:v>
                </c:pt>
                <c:pt idx="11">
                  <c:v>708.42329448595478</c:v>
                </c:pt>
                <c:pt idx="12">
                  <c:v>709.2594654608846</c:v>
                </c:pt>
                <c:pt idx="13">
                  <c:v>710.0956364358143</c:v>
                </c:pt>
                <c:pt idx="14">
                  <c:v>710.931807410744</c:v>
                </c:pt>
                <c:pt idx="15">
                  <c:v>711.76797838567381</c:v>
                </c:pt>
                <c:pt idx="16">
                  <c:v>712.60414936060363</c:v>
                </c:pt>
                <c:pt idx="17">
                  <c:v>713.44032033553344</c:v>
                </c:pt>
                <c:pt idx="18">
                  <c:v>714.27649131046314</c:v>
                </c:pt>
                <c:pt idx="19">
                  <c:v>715.11266228539296</c:v>
                </c:pt>
                <c:pt idx="20" formatCode="0.00">
                  <c:v>0.43859649122807043</c:v>
                </c:pt>
              </c:numCache>
            </c:numRef>
          </c:val>
        </c:ser>
        <c:ser>
          <c:idx val="13"/>
          <c:order val="13"/>
          <c:tx>
            <c:strRef>
              <c:f>Coded!$K$156</c:f>
              <c:strCache>
                <c:ptCount val="1"/>
                <c:pt idx="0">
                  <c:v>0.63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Coded!$L$156:$AF$156</c:f>
              <c:numCache>
                <c:formatCode>General</c:formatCode>
                <c:ptCount val="21"/>
                <c:pt idx="0">
                  <c:v>19.151810251378677</c:v>
                </c:pt>
                <c:pt idx="1">
                  <c:v>38.140566350994639</c:v>
                </c:pt>
                <c:pt idx="2">
                  <c:v>694.63963669918098</c:v>
                </c:pt>
                <c:pt idx="3">
                  <c:v>21.738598474359588</c:v>
                </c:pt>
                <c:pt idx="4">
                  <c:v>22.814425321941044</c:v>
                </c:pt>
                <c:pt idx="5">
                  <c:v>697.43998902874966</c:v>
                </c:pt>
                <c:pt idx="6">
                  <c:v>698.0886876631555</c:v>
                </c:pt>
                <c:pt idx="7">
                  <c:v>727.90694009718027</c:v>
                </c:pt>
                <c:pt idx="8">
                  <c:v>728.98276694476181</c:v>
                </c:pt>
                <c:pt idx="9">
                  <c:v>729.84502968575532</c:v>
                </c:pt>
                <c:pt idx="10">
                  <c:v>730.70729242674895</c:v>
                </c:pt>
                <c:pt idx="11">
                  <c:v>731.56955516774258</c:v>
                </c:pt>
                <c:pt idx="12">
                  <c:v>732.43181790873632</c:v>
                </c:pt>
                <c:pt idx="13">
                  <c:v>733.29408064972995</c:v>
                </c:pt>
                <c:pt idx="14">
                  <c:v>734.15634339072358</c:v>
                </c:pt>
                <c:pt idx="15">
                  <c:v>735.01860613171721</c:v>
                </c:pt>
                <c:pt idx="16">
                  <c:v>735.88086887271083</c:v>
                </c:pt>
                <c:pt idx="17">
                  <c:v>736.74313161370446</c:v>
                </c:pt>
                <c:pt idx="18">
                  <c:v>737.60539435469809</c:v>
                </c:pt>
                <c:pt idx="19">
                  <c:v>738.46765709569172</c:v>
                </c:pt>
                <c:pt idx="20" formatCode="0.00">
                  <c:v>0.61403508771929849</c:v>
                </c:pt>
              </c:numCache>
            </c:numRef>
          </c:val>
        </c:ser>
        <c:ser>
          <c:idx val="14"/>
          <c:order val="14"/>
          <c:tx>
            <c:strRef>
              <c:f>Coded!$K$157</c:f>
              <c:strCache>
                <c:ptCount val="1"/>
                <c:pt idx="0">
                  <c:v>0.80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Coded!$L$157:$AF$157</c:f>
              <c:numCache>
                <c:formatCode>General</c:formatCode>
                <c:ptCount val="21"/>
                <c:pt idx="0">
                  <c:v>19.571369364535265</c:v>
                </c:pt>
                <c:pt idx="1">
                  <c:v>49.453683736314403</c:v>
                </c:pt>
                <c:pt idx="2">
                  <c:v>717.47675902788149</c:v>
                </c:pt>
                <c:pt idx="3">
                  <c:v>22.236432885707789</c:v>
                </c:pt>
                <c:pt idx="4">
                  <c:v>23.31644748842103</c:v>
                </c:pt>
                <c:pt idx="5">
                  <c:v>720.33348264470976</c:v>
                </c:pt>
                <c:pt idx="6">
                  <c:v>721.0301770561116</c:v>
                </c:pt>
                <c:pt idx="7">
                  <c:v>759.71112856186915</c:v>
                </c:pt>
                <c:pt idx="8">
                  <c:v>760.79114316458231</c:v>
                </c:pt>
                <c:pt idx="9">
                  <c:v>761.67949767163987</c:v>
                </c:pt>
                <c:pt idx="10">
                  <c:v>762.56785217869742</c:v>
                </c:pt>
                <c:pt idx="11">
                  <c:v>763.45620668575498</c:v>
                </c:pt>
                <c:pt idx="12">
                  <c:v>764.34456119281242</c:v>
                </c:pt>
                <c:pt idx="13">
                  <c:v>765.23291569986998</c:v>
                </c:pt>
                <c:pt idx="14">
                  <c:v>766.12127020692742</c:v>
                </c:pt>
                <c:pt idx="15">
                  <c:v>767.00962471398498</c:v>
                </c:pt>
                <c:pt idx="16">
                  <c:v>767.89797922104242</c:v>
                </c:pt>
                <c:pt idx="17">
                  <c:v>768.78633372809998</c:v>
                </c:pt>
                <c:pt idx="18">
                  <c:v>769.67468823515753</c:v>
                </c:pt>
                <c:pt idx="19">
                  <c:v>770.56304274221498</c:v>
                </c:pt>
                <c:pt idx="20" formatCode="0.00">
                  <c:v>0.78947368421052655</c:v>
                </c:pt>
              </c:numCache>
            </c:numRef>
          </c:val>
        </c:ser>
        <c:ser>
          <c:idx val="15"/>
          <c:order val="15"/>
          <c:tx>
            <c:strRef>
              <c:f>Coded!$K$158</c:f>
              <c:strCache>
                <c:ptCount val="1"/>
                <c:pt idx="0">
                  <c:v>0.98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Coded!$L$158:$AF$158</c:f>
              <c:numCache>
                <c:formatCode>General</c:formatCode>
                <c:ptCount val="21"/>
                <c:pt idx="0">
                  <c:v>20.10228781110143</c:v>
                </c:pt>
                <c:pt idx="1">
                  <c:v>66.603200088186156</c:v>
                </c:pt>
                <c:pt idx="2">
                  <c:v>749.08951000036495</c:v>
                </c:pt>
                <c:pt idx="3">
                  <c:v>22.845626630465567</c:v>
                </c:pt>
                <c:pt idx="4">
                  <c:v>23.924352985577574</c:v>
                </c:pt>
                <c:pt idx="5">
                  <c:v>751.99712890171975</c:v>
                </c:pt>
                <c:pt idx="6">
                  <c:v>752.74729509285055</c:v>
                </c:pt>
                <c:pt idx="7">
                  <c:v>800.79021165288464</c:v>
                </c:pt>
                <c:pt idx="8">
                  <c:v>801.86893800799669</c:v>
                </c:pt>
                <c:pt idx="9">
                  <c:v>802.78338428111806</c:v>
                </c:pt>
                <c:pt idx="10">
                  <c:v>803.69783055423954</c:v>
                </c:pt>
                <c:pt idx="11">
                  <c:v>804.61227682736092</c:v>
                </c:pt>
                <c:pt idx="12">
                  <c:v>805.52672310048229</c:v>
                </c:pt>
                <c:pt idx="13">
                  <c:v>806.44116937360354</c:v>
                </c:pt>
                <c:pt idx="14">
                  <c:v>807.35561564672503</c:v>
                </c:pt>
                <c:pt idx="15">
                  <c:v>808.2700619198464</c:v>
                </c:pt>
                <c:pt idx="16">
                  <c:v>809.18450819296777</c:v>
                </c:pt>
                <c:pt idx="17">
                  <c:v>810.09895446608914</c:v>
                </c:pt>
                <c:pt idx="18">
                  <c:v>811.01340073921051</c:v>
                </c:pt>
                <c:pt idx="19">
                  <c:v>811.92784701233199</c:v>
                </c:pt>
                <c:pt idx="20" formatCode="0.00">
                  <c:v>0.96491228070175461</c:v>
                </c:pt>
              </c:numCache>
            </c:numRef>
          </c:val>
        </c:ser>
        <c:ser>
          <c:idx val="16"/>
          <c:order val="16"/>
          <c:tx>
            <c:strRef>
              <c:f>Coded!$K$159</c:f>
              <c:strCache>
                <c:ptCount val="1"/>
                <c:pt idx="0">
                  <c:v>1.16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Coded!$L$159:$AF$159</c:f>
              <c:numCache>
                <c:formatCode>General</c:formatCode>
                <c:ptCount val="21"/>
                <c:pt idx="0">
                  <c:v>20.744565591077169</c:v>
                </c:pt>
                <c:pt idx="1">
                  <c:v>93.742819104677608</c:v>
                </c:pt>
                <c:pt idx="2">
                  <c:v>790.01329622251831</c:v>
                </c:pt>
                <c:pt idx="3">
                  <c:v>23.566179708632916</c:v>
                </c:pt>
                <c:pt idx="4">
                  <c:v>24.63814181341067</c:v>
                </c:pt>
                <c:pt idx="5">
                  <c:v>792.96633440566654</c:v>
                </c:pt>
                <c:pt idx="6">
                  <c:v>793.77544837925927</c:v>
                </c:pt>
                <c:pt idx="7">
                  <c:v>851.81532471971354</c:v>
                </c:pt>
                <c:pt idx="8">
                  <c:v>852.88728682449118</c:v>
                </c:pt>
                <c:pt idx="9">
                  <c:v>853.82782486367648</c:v>
                </c:pt>
                <c:pt idx="10">
                  <c:v>854.76836290286167</c:v>
                </c:pt>
                <c:pt idx="11">
                  <c:v>855.70890094204697</c:v>
                </c:pt>
                <c:pt idx="12">
                  <c:v>856.64943898123227</c:v>
                </c:pt>
                <c:pt idx="13">
                  <c:v>857.58997702041756</c:v>
                </c:pt>
                <c:pt idx="14">
                  <c:v>858.53051505960264</c:v>
                </c:pt>
                <c:pt idx="15">
                  <c:v>859.47105309878793</c:v>
                </c:pt>
                <c:pt idx="16">
                  <c:v>860.41159113797323</c:v>
                </c:pt>
                <c:pt idx="17">
                  <c:v>861.35212917715842</c:v>
                </c:pt>
                <c:pt idx="18">
                  <c:v>862.29266721634372</c:v>
                </c:pt>
                <c:pt idx="19">
                  <c:v>863.23320525552901</c:v>
                </c:pt>
                <c:pt idx="20" formatCode="0.00">
                  <c:v>1.1403508771929827</c:v>
                </c:pt>
              </c:numCache>
            </c:numRef>
          </c:val>
        </c:ser>
        <c:ser>
          <c:idx val="17"/>
          <c:order val="17"/>
          <c:tx>
            <c:strRef>
              <c:f>Coded!$K$160</c:f>
              <c:strCache>
                <c:ptCount val="1"/>
                <c:pt idx="0">
                  <c:v>1.34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Coded!$L$160:$AF$160</c:f>
              <c:numCache>
                <c:formatCode>General</c:formatCode>
                <c:ptCount val="21"/>
                <c:pt idx="0">
                  <c:v>21.498202704462479</c:v>
                </c:pt>
                <c:pt idx="1">
                  <c:v>138.81006901660629</c:v>
                </c:pt>
                <c:pt idx="2">
                  <c:v>840.92563186234383</c:v>
                </c:pt>
                <c:pt idx="3">
                  <c:v>24.398092120209839</c:v>
                </c:pt>
                <c:pt idx="4">
                  <c:v>25.457813971920313</c:v>
                </c:pt>
                <c:pt idx="5">
                  <c:v>843.91861332455255</c:v>
                </c:pt>
                <c:pt idx="6">
                  <c:v>844.79215108334029</c:v>
                </c:pt>
                <c:pt idx="7">
                  <c:v>913.59971067395793</c:v>
                </c:pt>
                <c:pt idx="8">
                  <c:v>914.65943252566854</c:v>
                </c:pt>
                <c:pt idx="9">
                  <c:v>915.62606233091753</c:v>
                </c:pt>
                <c:pt idx="10">
                  <c:v>916.59269213616665</c:v>
                </c:pt>
                <c:pt idx="11">
                  <c:v>917.55932194141576</c:v>
                </c:pt>
                <c:pt idx="12">
                  <c:v>918.52595174666499</c:v>
                </c:pt>
                <c:pt idx="13">
                  <c:v>919.4925815519141</c:v>
                </c:pt>
                <c:pt idx="14">
                  <c:v>920.45921135716321</c:v>
                </c:pt>
                <c:pt idx="15">
                  <c:v>921.42584116241233</c:v>
                </c:pt>
                <c:pt idx="16">
                  <c:v>922.39247096766132</c:v>
                </c:pt>
                <c:pt idx="17">
                  <c:v>923.35910077291055</c:v>
                </c:pt>
                <c:pt idx="18">
                  <c:v>924.32573057815966</c:v>
                </c:pt>
                <c:pt idx="19">
                  <c:v>925.29236038340878</c:v>
                </c:pt>
                <c:pt idx="20" formatCode="0.00">
                  <c:v>1.3157894736842108</c:v>
                </c:pt>
              </c:numCache>
            </c:numRef>
          </c:val>
        </c:ser>
        <c:ser>
          <c:idx val="18"/>
          <c:order val="18"/>
          <c:tx>
            <c:strRef>
              <c:f>Coded!$K$161</c:f>
              <c:strCache>
                <c:ptCount val="1"/>
                <c:pt idx="0">
                  <c:v>1.52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Coded!$L$161:$AF$161</c:f>
              <c:numCache>
                <c:formatCode>General</c:formatCode>
                <c:ptCount val="21"/>
                <c:pt idx="0">
                  <c:v>22.363199151257362</c:v>
                </c:pt>
                <c:pt idx="1">
                  <c:v>217.69882145811619</c:v>
                </c:pt>
                <c:pt idx="2">
                  <c:v>902.64613864996227</c:v>
                </c:pt>
                <c:pt idx="3">
                  <c:v>25.341363865196335</c:v>
                </c:pt>
                <c:pt idx="4">
                  <c:v>26.383369461106518</c:v>
                </c:pt>
                <c:pt idx="5">
                  <c:v>905.6735873884985</c:v>
                </c:pt>
                <c:pt idx="6">
                  <c:v>906.6170249352142</c:v>
                </c:pt>
                <c:pt idx="7">
                  <c:v>987.09871998933841</c:v>
                </c:pt>
                <c:pt idx="8">
                  <c:v>988.14072558524856</c:v>
                </c:pt>
                <c:pt idx="9">
                  <c:v>989.1334471565616</c:v>
                </c:pt>
                <c:pt idx="10">
                  <c:v>990.12616872787464</c:v>
                </c:pt>
                <c:pt idx="11">
                  <c:v>991.11889029918768</c:v>
                </c:pt>
                <c:pt idx="12">
                  <c:v>992.11161187050061</c:v>
                </c:pt>
                <c:pt idx="13">
                  <c:v>993.10433344181354</c:v>
                </c:pt>
                <c:pt idx="14">
                  <c:v>994.09705501312658</c:v>
                </c:pt>
                <c:pt idx="15">
                  <c:v>995.08977658443951</c:v>
                </c:pt>
                <c:pt idx="16">
                  <c:v>996.08249815575255</c:v>
                </c:pt>
                <c:pt idx="17">
                  <c:v>997.07521972706559</c:v>
                </c:pt>
                <c:pt idx="18">
                  <c:v>998.06794129837863</c:v>
                </c:pt>
                <c:pt idx="19">
                  <c:v>999.06066286969144</c:v>
                </c:pt>
                <c:pt idx="20" formatCode="0.00">
                  <c:v>1.491228070175439</c:v>
                </c:pt>
              </c:numCache>
            </c:numRef>
          </c:val>
        </c:ser>
        <c:ser>
          <c:idx val="19"/>
          <c:order val="19"/>
          <c:tx>
            <c:strRef>
              <c:f>Coded!$K$162</c:f>
              <c:strCache>
                <c:ptCount val="1"/>
                <c:pt idx="0">
                  <c:v>1.70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Coded!$L$142:$AF$142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Coded!$L$162:$AF$162</c:f>
              <c:numCache>
                <c:formatCode>General</c:formatCode>
                <c:ptCount val="21"/>
                <c:pt idx="0">
                  <c:v>23.339554931461826</c:v>
                </c:pt>
                <c:pt idx="1">
                  <c:v>363.81102449548382</c:v>
                </c:pt>
                <c:pt idx="2">
                  <c:v>976.13654587761084</c:v>
                </c:pt>
                <c:pt idx="3">
                  <c:v>26.395994943592409</c:v>
                </c:pt>
                <c:pt idx="4">
                  <c:v>27.414808280969272</c:v>
                </c:pt>
                <c:pt idx="5">
                  <c:v>979.19298588974141</c:v>
                </c:pt>
                <c:pt idx="6">
                  <c:v>980.21179922711826</c:v>
                </c:pt>
                <c:pt idx="7">
                  <c:v>1073.4098107016919</c:v>
                </c:pt>
                <c:pt idx="8">
                  <c:v>1074.4286240390686</c:v>
                </c:pt>
                <c:pt idx="9">
                  <c:v>1075.4474373764456</c:v>
                </c:pt>
                <c:pt idx="10">
                  <c:v>1076.4662507138225</c:v>
                </c:pt>
                <c:pt idx="11">
                  <c:v>1077.4850640511993</c:v>
                </c:pt>
                <c:pt idx="12">
                  <c:v>1078.503877388576</c:v>
                </c:pt>
                <c:pt idx="13">
                  <c:v>1079.522690725953</c:v>
                </c:pt>
                <c:pt idx="14">
                  <c:v>1080.5415040633297</c:v>
                </c:pt>
                <c:pt idx="15">
                  <c:v>1081.5603174007067</c:v>
                </c:pt>
                <c:pt idx="16">
                  <c:v>1082.5791307380837</c:v>
                </c:pt>
                <c:pt idx="17">
                  <c:v>1083.5979440754604</c:v>
                </c:pt>
                <c:pt idx="18">
                  <c:v>1084.6167574128372</c:v>
                </c:pt>
                <c:pt idx="19">
                  <c:v>1085.6355707502141</c:v>
                </c:pt>
                <c:pt idx="20" formatCode="0.00">
                  <c:v>1.6666666666666672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-746438592"/>
        <c:axId val="-746433152"/>
        <c:axId val="-751236544"/>
      </c:surface3DChart>
      <c:catAx>
        <c:axId val="-7464385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6433152"/>
        <c:crosses val="autoZero"/>
        <c:auto val="1"/>
        <c:lblAlgn val="ctr"/>
        <c:lblOffset val="100"/>
        <c:noMultiLvlLbl val="0"/>
      </c:catAx>
      <c:valAx>
        <c:axId val="-7464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6438592"/>
        <c:crosses val="autoZero"/>
        <c:crossBetween val="midCat"/>
      </c:valAx>
      <c:serAx>
        <c:axId val="-751236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6433152"/>
        <c:crosses val="autoZero"/>
      </c:serAx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Natural!$K$143</c:f>
              <c:strCache>
                <c:ptCount val="1"/>
                <c:pt idx="0">
                  <c:v>-1.70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Natural!$L$143:$AF$143</c:f>
              <c:numCache>
                <c:formatCode>General</c:formatCode>
                <c:ptCount val="21"/>
                <c:pt idx="0">
                  <c:v>-71.495407392522054</c:v>
                </c:pt>
                <c:pt idx="1">
                  <c:v>-71.538945465814223</c:v>
                </c:pt>
                <c:pt idx="2">
                  <c:v>-71.582483539106406</c:v>
                </c:pt>
                <c:pt idx="3">
                  <c:v>-71.626021612398588</c:v>
                </c:pt>
                <c:pt idx="4">
                  <c:v>-71.669559685690757</c:v>
                </c:pt>
                <c:pt idx="5">
                  <c:v>-71.71309775898294</c:v>
                </c:pt>
                <c:pt idx="6">
                  <c:v>-71.756635832275109</c:v>
                </c:pt>
                <c:pt idx="7">
                  <c:v>-71.800173905567277</c:v>
                </c:pt>
                <c:pt idx="8">
                  <c:v>-71.84371197885946</c:v>
                </c:pt>
                <c:pt idx="9">
                  <c:v>-71.887250052151629</c:v>
                </c:pt>
                <c:pt idx="10">
                  <c:v>-71.930788125443812</c:v>
                </c:pt>
                <c:pt idx="11">
                  <c:v>-71.97432619873598</c:v>
                </c:pt>
                <c:pt idx="12">
                  <c:v>-72.017864272028163</c:v>
                </c:pt>
                <c:pt idx="13">
                  <c:v>-72.061402345320332</c:v>
                </c:pt>
                <c:pt idx="14">
                  <c:v>-72.1049404186125</c:v>
                </c:pt>
                <c:pt idx="15">
                  <c:v>-72.148478491904683</c:v>
                </c:pt>
                <c:pt idx="16">
                  <c:v>-72.192016565196852</c:v>
                </c:pt>
                <c:pt idx="17">
                  <c:v>-72.235554638489035</c:v>
                </c:pt>
                <c:pt idx="18">
                  <c:v>-72.279092711781217</c:v>
                </c:pt>
                <c:pt idx="19">
                  <c:v>-72.322630785073386</c:v>
                </c:pt>
                <c:pt idx="20" formatCode="0.00">
                  <c:v>-1.6666666666666667</c:v>
                </c:pt>
              </c:numCache>
            </c:numRef>
          </c:val>
        </c:ser>
        <c:ser>
          <c:idx val="1"/>
          <c:order val="1"/>
          <c:tx>
            <c:strRef>
              <c:f>Natural!$K$144</c:f>
              <c:strCache>
                <c:ptCount val="1"/>
                <c:pt idx="0">
                  <c:v>-1.52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Natural!$L$144:$AF$144</c:f>
              <c:numCache>
                <c:formatCode>General</c:formatCode>
                <c:ptCount val="21"/>
                <c:pt idx="0">
                  <c:v>-69.742280807875957</c:v>
                </c:pt>
                <c:pt idx="1">
                  <c:v>-68.933853914544315</c:v>
                </c:pt>
                <c:pt idx="2">
                  <c:v>-68.890965905986434</c:v>
                </c:pt>
                <c:pt idx="3">
                  <c:v>-69.872209844820148</c:v>
                </c:pt>
                <c:pt idx="4">
                  <c:v>-69.915498133165855</c:v>
                </c:pt>
                <c:pt idx="5">
                  <c:v>-69.020873552294944</c:v>
                </c:pt>
                <c:pt idx="6">
                  <c:v>-69.064204621912012</c:v>
                </c:pt>
                <c:pt idx="7">
                  <c:v>-69.058157234638131</c:v>
                </c:pt>
                <c:pt idx="8">
                  <c:v>-69.101445522983838</c:v>
                </c:pt>
                <c:pt idx="9">
                  <c:v>-69.144755201965239</c:v>
                </c:pt>
                <c:pt idx="10">
                  <c:v>-69.188064880946627</c:v>
                </c:pt>
                <c:pt idx="11">
                  <c:v>-69.231374559928028</c:v>
                </c:pt>
                <c:pt idx="12">
                  <c:v>-69.274684238909416</c:v>
                </c:pt>
                <c:pt idx="13">
                  <c:v>-69.317993917890803</c:v>
                </c:pt>
                <c:pt idx="14">
                  <c:v>-69.36130359687219</c:v>
                </c:pt>
                <c:pt idx="15">
                  <c:v>-69.404613275853592</c:v>
                </c:pt>
                <c:pt idx="16">
                  <c:v>-69.447922954834979</c:v>
                </c:pt>
                <c:pt idx="17">
                  <c:v>-69.491232633816381</c:v>
                </c:pt>
                <c:pt idx="18">
                  <c:v>-69.534542312797768</c:v>
                </c:pt>
                <c:pt idx="19">
                  <c:v>-69.57785199177917</c:v>
                </c:pt>
                <c:pt idx="20" formatCode="0.00">
                  <c:v>-1.4912280701754386</c:v>
                </c:pt>
              </c:numCache>
            </c:numRef>
          </c:val>
        </c:ser>
        <c:ser>
          <c:idx val="2"/>
          <c:order val="2"/>
          <c:tx>
            <c:strRef>
              <c:f>Natural!$K$145</c:f>
              <c:strCache>
                <c:ptCount val="1"/>
                <c:pt idx="0">
                  <c:v>-1.34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Natural!$L$145:$AF$145</c:f>
              <c:numCache>
                <c:formatCode>General</c:formatCode>
                <c:ptCount val="21"/>
                <c:pt idx="0">
                  <c:v>-67.940462554905707</c:v>
                </c:pt>
                <c:pt idx="1">
                  <c:v>-67.259908834014524</c:v>
                </c:pt>
                <c:pt idx="2">
                  <c:v>-67.134145295414939</c:v>
                </c:pt>
                <c:pt idx="3">
                  <c:v>-68.06970640891754</c:v>
                </c:pt>
                <c:pt idx="4">
                  <c:v>-68.112747289054099</c:v>
                </c:pt>
                <c:pt idx="5">
                  <c:v>-67.26334874489271</c:v>
                </c:pt>
                <c:pt idx="6">
                  <c:v>-67.306470434097378</c:v>
                </c:pt>
                <c:pt idx="7">
                  <c:v>-67.307092447411705</c:v>
                </c:pt>
                <c:pt idx="8">
                  <c:v>-67.350133327548249</c:v>
                </c:pt>
                <c:pt idx="9">
                  <c:v>-67.393214612218856</c:v>
                </c:pt>
                <c:pt idx="10">
                  <c:v>-67.436295896889476</c:v>
                </c:pt>
                <c:pt idx="11">
                  <c:v>-67.479377181560082</c:v>
                </c:pt>
                <c:pt idx="12">
                  <c:v>-67.522458466230688</c:v>
                </c:pt>
                <c:pt idx="13">
                  <c:v>-67.565539750901294</c:v>
                </c:pt>
                <c:pt idx="14">
                  <c:v>-67.6086210355719</c:v>
                </c:pt>
                <c:pt idx="15">
                  <c:v>-67.651702320242507</c:v>
                </c:pt>
                <c:pt idx="16">
                  <c:v>-67.694783604913127</c:v>
                </c:pt>
                <c:pt idx="17">
                  <c:v>-67.737864889583733</c:v>
                </c:pt>
                <c:pt idx="18">
                  <c:v>-67.780946174254353</c:v>
                </c:pt>
                <c:pt idx="19">
                  <c:v>-67.824027458924959</c:v>
                </c:pt>
                <c:pt idx="20" formatCode="0.00">
                  <c:v>-1.3157894736842104</c:v>
                </c:pt>
              </c:numCache>
            </c:numRef>
          </c:val>
        </c:ser>
        <c:ser>
          <c:idx val="3"/>
          <c:order val="3"/>
          <c:tx>
            <c:strRef>
              <c:f>Natural!$K$146</c:f>
              <c:strCache>
                <c:ptCount val="1"/>
                <c:pt idx="0">
                  <c:v>-1.16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Natural!$L$146:$AF$146</c:f>
              <c:numCache>
                <c:formatCode>General</c:formatCode>
                <c:ptCount val="21"/>
                <c:pt idx="0">
                  <c:v>-66.08995263361129</c:v>
                </c:pt>
                <c:pt idx="1">
                  <c:v>-65.521190925032556</c:v>
                </c:pt>
                <c:pt idx="2">
                  <c:v>-65.328719614883212</c:v>
                </c:pt>
                <c:pt idx="3">
                  <c:v>-66.218511304690765</c:v>
                </c:pt>
                <c:pt idx="4">
                  <c:v>-66.26130715335546</c:v>
                </c:pt>
                <c:pt idx="5">
                  <c:v>-65.457221244267558</c:v>
                </c:pt>
                <c:pt idx="6">
                  <c:v>-65.500131176322526</c:v>
                </c:pt>
                <c:pt idx="7">
                  <c:v>-65.50715789860871</c:v>
                </c:pt>
                <c:pt idx="8">
                  <c:v>-65.549953747273406</c:v>
                </c:pt>
                <c:pt idx="9">
                  <c:v>-65.592806637633231</c:v>
                </c:pt>
                <c:pt idx="10">
                  <c:v>-65.635659527993056</c:v>
                </c:pt>
                <c:pt idx="11">
                  <c:v>-65.678512418352881</c:v>
                </c:pt>
                <c:pt idx="12">
                  <c:v>-65.72136530871272</c:v>
                </c:pt>
                <c:pt idx="13">
                  <c:v>-65.764218199072531</c:v>
                </c:pt>
                <c:pt idx="14">
                  <c:v>-65.807071089432355</c:v>
                </c:pt>
                <c:pt idx="15">
                  <c:v>-65.84992397979218</c:v>
                </c:pt>
                <c:pt idx="16">
                  <c:v>-65.892776870152019</c:v>
                </c:pt>
                <c:pt idx="17">
                  <c:v>-65.935629760511844</c:v>
                </c:pt>
                <c:pt idx="18">
                  <c:v>-65.978482650871669</c:v>
                </c:pt>
                <c:pt idx="19">
                  <c:v>-66.021335541231494</c:v>
                </c:pt>
                <c:pt idx="20" formatCode="0.00">
                  <c:v>-1.1403508771929822</c:v>
                </c:pt>
              </c:numCache>
            </c:numRef>
          </c:val>
        </c:ser>
        <c:ser>
          <c:idx val="4"/>
          <c:order val="4"/>
          <c:tx>
            <c:strRef>
              <c:f>Natural!$K$147</c:f>
              <c:strCache>
                <c:ptCount val="1"/>
                <c:pt idx="0">
                  <c:v>-0.98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Natural!$L$147:$AF$147</c:f>
              <c:numCache>
                <c:formatCode>General</c:formatCode>
                <c:ptCount val="21"/>
                <c:pt idx="0">
                  <c:v>-64.190751043992748</c:v>
                </c:pt>
                <c:pt idx="1">
                  <c:v>-63.729509786512502</c:v>
                </c:pt>
                <c:pt idx="2">
                  <c:v>-63.47459223055138</c:v>
                </c:pt>
                <c:pt idx="3">
                  <c:v>-64.318624532139893</c:v>
                </c:pt>
                <c:pt idx="4">
                  <c:v>-64.361177726070011</c:v>
                </c:pt>
                <c:pt idx="5">
                  <c:v>-63.6023944165796</c:v>
                </c:pt>
                <c:pt idx="6">
                  <c:v>-63.645090214747562</c:v>
                </c:pt>
                <c:pt idx="7">
                  <c:v>-63.658244832831052</c:v>
                </c:pt>
                <c:pt idx="8">
                  <c:v>-63.700798026761184</c:v>
                </c:pt>
                <c:pt idx="9">
                  <c:v>-63.743422522810228</c:v>
                </c:pt>
                <c:pt idx="10">
                  <c:v>-63.786047018859271</c:v>
                </c:pt>
                <c:pt idx="11">
                  <c:v>-63.828671514908315</c:v>
                </c:pt>
                <c:pt idx="12">
                  <c:v>-63.871296010957366</c:v>
                </c:pt>
                <c:pt idx="13">
                  <c:v>-63.913920507006395</c:v>
                </c:pt>
                <c:pt idx="14">
                  <c:v>-63.956545003055439</c:v>
                </c:pt>
                <c:pt idx="15">
                  <c:v>-63.999169499104461</c:v>
                </c:pt>
                <c:pt idx="16">
                  <c:v>-64.041793995153512</c:v>
                </c:pt>
                <c:pt idx="17">
                  <c:v>-64.084418491202555</c:v>
                </c:pt>
                <c:pt idx="18">
                  <c:v>-64.127042987251613</c:v>
                </c:pt>
                <c:pt idx="19">
                  <c:v>-64.169667483300657</c:v>
                </c:pt>
                <c:pt idx="20" formatCode="0.00">
                  <c:v>-0.96491228070175417</c:v>
                </c:pt>
              </c:numCache>
            </c:numRef>
          </c:val>
        </c:ser>
        <c:ser>
          <c:idx val="5"/>
          <c:order val="5"/>
          <c:tx>
            <c:strRef>
              <c:f>Natural!$K$148</c:f>
              <c:strCache>
                <c:ptCount val="1"/>
                <c:pt idx="0">
                  <c:v>-0.80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Natural!$L$148:$AF$148</c:f>
              <c:numCache>
                <c:formatCode>General</c:formatCode>
                <c:ptCount val="21"/>
                <c:pt idx="0">
                  <c:v>-62.242857786050038</c:v>
                </c:pt>
                <c:pt idx="1">
                  <c:v>-61.884512084545172</c:v>
                </c:pt>
                <c:pt idx="2">
                  <c:v>-61.571663897182333</c:v>
                </c:pt>
                <c:pt idx="3">
                  <c:v>-62.370046091264818</c:v>
                </c:pt>
                <c:pt idx="4">
                  <c:v>-62.412359007197679</c:v>
                </c:pt>
                <c:pt idx="5">
                  <c:v>-61.698769016591712</c:v>
                </c:pt>
                <c:pt idx="6">
                  <c:v>-61.741248304135375</c:v>
                </c:pt>
                <c:pt idx="7">
                  <c:v>-61.760241883283392</c:v>
                </c:pt>
                <c:pt idx="8">
                  <c:v>-61.802554799216246</c:v>
                </c:pt>
                <c:pt idx="9">
                  <c:v>-61.844950900954508</c:v>
                </c:pt>
                <c:pt idx="10">
                  <c:v>-61.887347002692771</c:v>
                </c:pt>
                <c:pt idx="11">
                  <c:v>-61.929743104431033</c:v>
                </c:pt>
                <c:pt idx="12">
                  <c:v>-61.972139206169288</c:v>
                </c:pt>
                <c:pt idx="13">
                  <c:v>-62.014535307907551</c:v>
                </c:pt>
                <c:pt idx="14">
                  <c:v>-62.056931409645813</c:v>
                </c:pt>
                <c:pt idx="15">
                  <c:v>-62.099327511384068</c:v>
                </c:pt>
                <c:pt idx="16">
                  <c:v>-62.141723613122331</c:v>
                </c:pt>
                <c:pt idx="17">
                  <c:v>-62.184119714860593</c:v>
                </c:pt>
                <c:pt idx="18">
                  <c:v>-62.226515816598848</c:v>
                </c:pt>
                <c:pt idx="19">
                  <c:v>-62.26891191833711</c:v>
                </c:pt>
                <c:pt idx="20" formatCode="0.00">
                  <c:v>-0.78947368421052611</c:v>
                </c:pt>
              </c:numCache>
            </c:numRef>
          </c:val>
        </c:ser>
        <c:ser>
          <c:idx val="6"/>
          <c:order val="6"/>
          <c:tx>
            <c:strRef>
              <c:f>Natural!$K$149</c:f>
              <c:strCache>
                <c:ptCount val="1"/>
                <c:pt idx="0">
                  <c:v>-0.63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Natural!$L$149:$AF$149</c:f>
              <c:numCache>
                <c:formatCode>General</c:formatCode>
                <c:ptCount val="21"/>
                <c:pt idx="0">
                  <c:v>-60.246272859783154</c:v>
                </c:pt>
                <c:pt idx="1">
                  <c:v>-59.985972716974487</c:v>
                </c:pt>
                <c:pt idx="2">
                  <c:v>-59.619832758142024</c:v>
                </c:pt>
                <c:pt idx="3">
                  <c:v>-60.372775982065583</c:v>
                </c:pt>
                <c:pt idx="4">
                  <c:v>-60.414850996738473</c:v>
                </c:pt>
                <c:pt idx="5">
                  <c:v>-59.746243187669869</c:v>
                </c:pt>
                <c:pt idx="6">
                  <c:v>-59.788503587851942</c:v>
                </c:pt>
                <c:pt idx="7">
                  <c:v>-59.813035071773427</c:v>
                </c:pt>
                <c:pt idx="8">
                  <c:v>-59.855110086446309</c:v>
                </c:pt>
                <c:pt idx="9">
                  <c:v>-59.897277793873791</c:v>
                </c:pt>
                <c:pt idx="10">
                  <c:v>-59.939445501301272</c:v>
                </c:pt>
                <c:pt idx="11">
                  <c:v>-59.981613208728753</c:v>
                </c:pt>
                <c:pt idx="12">
                  <c:v>-60.023780916156227</c:v>
                </c:pt>
                <c:pt idx="13">
                  <c:v>-60.065948623583701</c:v>
                </c:pt>
                <c:pt idx="14">
                  <c:v>-60.108116331011182</c:v>
                </c:pt>
                <c:pt idx="15">
                  <c:v>-60.150284038438656</c:v>
                </c:pt>
                <c:pt idx="16">
                  <c:v>-60.192451745866137</c:v>
                </c:pt>
                <c:pt idx="17">
                  <c:v>-60.234619453293618</c:v>
                </c:pt>
                <c:pt idx="18">
                  <c:v>-60.276787160721085</c:v>
                </c:pt>
                <c:pt idx="19">
                  <c:v>-60.318954868148566</c:v>
                </c:pt>
                <c:pt idx="20" formatCode="0.00">
                  <c:v>-0.61403508771929804</c:v>
                </c:pt>
              </c:numCache>
            </c:numRef>
          </c:val>
        </c:ser>
        <c:ser>
          <c:idx val="7"/>
          <c:order val="7"/>
          <c:tx>
            <c:strRef>
              <c:f>Natural!$K$150</c:f>
              <c:strCache>
                <c:ptCount val="1"/>
                <c:pt idx="0">
                  <c:v>-0.45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Natural!$L$150:$AF$150</c:f>
              <c:numCache>
                <c:formatCode>General</c:formatCode>
                <c:ptCount val="21"/>
                <c:pt idx="0">
                  <c:v>-58.200996265192131</c:v>
                </c:pt>
                <c:pt idx="1">
                  <c:v>-58.033664105903625</c:v>
                </c:pt>
                <c:pt idx="2">
                  <c:v>-57.618994345399344</c:v>
                </c:pt>
                <c:pt idx="3">
                  <c:v>-58.326814204542217</c:v>
                </c:pt>
                <c:pt idx="4">
                  <c:v>-58.368653694692426</c:v>
                </c:pt>
                <c:pt idx="5">
                  <c:v>-57.744712461782946</c:v>
                </c:pt>
                <c:pt idx="6">
                  <c:v>-57.786751597866122</c:v>
                </c:pt>
                <c:pt idx="7">
                  <c:v>-57.816507808711819</c:v>
                </c:pt>
                <c:pt idx="8">
                  <c:v>-57.858347298862029</c:v>
                </c:pt>
                <c:pt idx="9">
                  <c:v>-57.900286611978721</c:v>
                </c:pt>
                <c:pt idx="10">
                  <c:v>-57.942225925095421</c:v>
                </c:pt>
                <c:pt idx="11">
                  <c:v>-57.984165238212114</c:v>
                </c:pt>
                <c:pt idx="12">
                  <c:v>-58.026104551328807</c:v>
                </c:pt>
                <c:pt idx="13">
                  <c:v>-58.068043864445507</c:v>
                </c:pt>
                <c:pt idx="14">
                  <c:v>-58.109983177562199</c:v>
                </c:pt>
                <c:pt idx="15">
                  <c:v>-58.151922490678892</c:v>
                </c:pt>
                <c:pt idx="16">
                  <c:v>-58.193861803795585</c:v>
                </c:pt>
                <c:pt idx="17">
                  <c:v>-58.235801116912285</c:v>
                </c:pt>
                <c:pt idx="18">
                  <c:v>-58.27774043002897</c:v>
                </c:pt>
                <c:pt idx="19">
                  <c:v>-58.31967974314567</c:v>
                </c:pt>
                <c:pt idx="20" formatCode="0.00">
                  <c:v>-0.43859649122806998</c:v>
                </c:pt>
              </c:numCache>
            </c:numRef>
          </c:val>
        </c:ser>
        <c:ser>
          <c:idx val="8"/>
          <c:order val="8"/>
          <c:tx>
            <c:strRef>
              <c:f>Natural!$K$151</c:f>
              <c:strCache>
                <c:ptCount val="1"/>
                <c:pt idx="0">
                  <c:v>-0.27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Natural!$L$151:$AF$151</c:f>
              <c:numCache>
                <c:formatCode>General</c:formatCode>
                <c:ptCount val="21"/>
                <c:pt idx="0">
                  <c:v>-56.107028002276948</c:v>
                </c:pt>
                <c:pt idx="1">
                  <c:v>-56.027357393105142</c:v>
                </c:pt>
                <c:pt idx="2">
                  <c:v>-55.569041579526079</c:v>
                </c:pt>
                <c:pt idx="3">
                  <c:v>-56.232160758694683</c:v>
                </c:pt>
                <c:pt idx="4">
                  <c:v>-56.273767101059519</c:v>
                </c:pt>
                <c:pt idx="5">
                  <c:v>-55.694069759502732</c:v>
                </c:pt>
                <c:pt idx="6">
                  <c:v>-55.735885254749725</c:v>
                </c:pt>
                <c:pt idx="7">
                  <c:v>-55.770540893112127</c:v>
                </c:pt>
                <c:pt idx="8">
                  <c:v>-55.812147235476949</c:v>
                </c:pt>
                <c:pt idx="9">
                  <c:v>-55.853858154282861</c:v>
                </c:pt>
                <c:pt idx="10">
                  <c:v>-55.89556907308878</c:v>
                </c:pt>
                <c:pt idx="11">
                  <c:v>-55.937279991894691</c:v>
                </c:pt>
                <c:pt idx="12">
                  <c:v>-55.978990910700595</c:v>
                </c:pt>
                <c:pt idx="13">
                  <c:v>-56.020701829506514</c:v>
                </c:pt>
                <c:pt idx="14">
                  <c:v>-56.062412748312425</c:v>
                </c:pt>
                <c:pt idx="15">
                  <c:v>-56.10412366711833</c:v>
                </c:pt>
                <c:pt idx="16">
                  <c:v>-56.145834585924248</c:v>
                </c:pt>
                <c:pt idx="17">
                  <c:v>-56.18754550473016</c:v>
                </c:pt>
                <c:pt idx="18">
                  <c:v>-56.229256423536064</c:v>
                </c:pt>
                <c:pt idx="19">
                  <c:v>-56.270967342341983</c:v>
                </c:pt>
                <c:pt idx="20" formatCode="0.00">
                  <c:v>-0.26315789473684192</c:v>
                </c:pt>
              </c:numCache>
            </c:numRef>
          </c:val>
        </c:ser>
        <c:ser>
          <c:idx val="9"/>
          <c:order val="9"/>
          <c:tx>
            <c:strRef>
              <c:f>Natural!$K$152</c:f>
              <c:strCache>
                <c:ptCount val="1"/>
                <c:pt idx="0">
                  <c:v>-0.09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Natural!$L$152:$AF$152</c:f>
              <c:numCache>
                <c:formatCode>General</c:formatCode>
                <c:ptCount val="21"/>
                <c:pt idx="0">
                  <c:v>-53.964368071037605</c:v>
                </c:pt>
                <c:pt idx="1">
                  <c:v>-53.966822421492907</c:v>
                </c:pt>
                <c:pt idx="2">
                  <c:v>-53.469864769696976</c:v>
                </c:pt>
                <c:pt idx="3">
                  <c:v>-54.088815644522995</c:v>
                </c:pt>
                <c:pt idx="4">
                  <c:v>-54.130191215839751</c:v>
                </c:pt>
                <c:pt idx="5">
                  <c:v>-53.594205390003985</c:v>
                </c:pt>
                <c:pt idx="6">
                  <c:v>-53.63579486767749</c:v>
                </c:pt>
                <c:pt idx="7">
                  <c:v>-53.675012512590847</c:v>
                </c:pt>
                <c:pt idx="8">
                  <c:v>-53.716388083907596</c:v>
                </c:pt>
                <c:pt idx="9">
                  <c:v>-53.757870608402726</c:v>
                </c:pt>
                <c:pt idx="10">
                  <c:v>-53.799353132897863</c:v>
                </c:pt>
                <c:pt idx="11">
                  <c:v>-53.840835657392994</c:v>
                </c:pt>
                <c:pt idx="12">
                  <c:v>-53.882318181888117</c:v>
                </c:pt>
                <c:pt idx="13">
                  <c:v>-53.923800706383247</c:v>
                </c:pt>
                <c:pt idx="14">
                  <c:v>-53.965283230878377</c:v>
                </c:pt>
                <c:pt idx="15">
                  <c:v>-54.0067657553735</c:v>
                </c:pt>
                <c:pt idx="16">
                  <c:v>-54.048248279868631</c:v>
                </c:pt>
                <c:pt idx="17">
                  <c:v>-54.089730804363761</c:v>
                </c:pt>
                <c:pt idx="18">
                  <c:v>-54.131213328858884</c:v>
                </c:pt>
                <c:pt idx="19">
                  <c:v>-54.172695853354021</c:v>
                </c:pt>
                <c:pt idx="20" formatCode="0.00">
                  <c:v>-8.7719298245613836E-2</c:v>
                </c:pt>
              </c:numCache>
            </c:numRef>
          </c:val>
        </c:ser>
        <c:ser>
          <c:idx val="10"/>
          <c:order val="10"/>
          <c:tx>
            <c:strRef>
              <c:f>Natural!$K$153</c:f>
              <c:strCache>
                <c:ptCount val="1"/>
                <c:pt idx="0">
                  <c:v>0.09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Natural!$L$153:$AF$153</c:f>
              <c:numCache>
                <c:formatCode>General</c:formatCode>
                <c:ptCount val="21"/>
                <c:pt idx="0">
                  <c:v>-51.773016471474108</c:v>
                </c:pt>
                <c:pt idx="1">
                  <c:v>-51.851827725968349</c:v>
                </c:pt>
                <c:pt idx="2">
                  <c:v>-51.321351613689728</c:v>
                </c:pt>
                <c:pt idx="3">
                  <c:v>-51.896778862027141</c:v>
                </c:pt>
                <c:pt idx="4">
                  <c:v>-51.937926039033115</c:v>
                </c:pt>
                <c:pt idx="5">
                  <c:v>-51.445007051064394</c:v>
                </c:pt>
                <c:pt idx="6">
                  <c:v>-51.486368134427117</c:v>
                </c:pt>
                <c:pt idx="7">
                  <c:v>-51.529798243367466</c:v>
                </c:pt>
                <c:pt idx="8">
                  <c:v>-51.570945420373434</c:v>
                </c:pt>
                <c:pt idx="9">
                  <c:v>-51.612199550557783</c:v>
                </c:pt>
                <c:pt idx="10">
                  <c:v>-51.653453680742125</c:v>
                </c:pt>
                <c:pt idx="11">
                  <c:v>-51.694707810926474</c:v>
                </c:pt>
                <c:pt idx="12">
                  <c:v>-51.735961941110816</c:v>
                </c:pt>
                <c:pt idx="13">
                  <c:v>-51.777216071295165</c:v>
                </c:pt>
                <c:pt idx="14">
                  <c:v>-51.818470201479514</c:v>
                </c:pt>
                <c:pt idx="15">
                  <c:v>-51.859724331663855</c:v>
                </c:pt>
                <c:pt idx="16">
                  <c:v>-51.900978461848204</c:v>
                </c:pt>
                <c:pt idx="17">
                  <c:v>-51.942232592032553</c:v>
                </c:pt>
                <c:pt idx="18">
                  <c:v>-51.983486722216895</c:v>
                </c:pt>
                <c:pt idx="19">
                  <c:v>-52.024740852401237</c:v>
                </c:pt>
                <c:pt idx="20" formatCode="0.00">
                  <c:v>8.7719298245614252E-2</c:v>
                </c:pt>
              </c:numCache>
            </c:numRef>
          </c:val>
        </c:ser>
        <c:ser>
          <c:idx val="11"/>
          <c:order val="11"/>
          <c:tx>
            <c:strRef>
              <c:f>Natural!$K$154</c:f>
              <c:strCache>
                <c:ptCount val="1"/>
                <c:pt idx="0">
                  <c:v>0.27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Natural!$L$154:$AF$154</c:f>
              <c:numCache>
                <c:formatCode>General</c:formatCode>
                <c:ptCount val="21"/>
                <c:pt idx="0">
                  <c:v>-49.532973203586465</c:v>
                </c:pt>
                <c:pt idx="1">
                  <c:v>-49.68214052412813</c:v>
                </c:pt>
                <c:pt idx="2">
                  <c:v>-49.123387197884995</c:v>
                </c:pt>
                <c:pt idx="3">
                  <c:v>-49.656050411207154</c:v>
                </c:pt>
                <c:pt idx="4">
                  <c:v>-49.696971570639633</c:v>
                </c:pt>
                <c:pt idx="5">
                  <c:v>-49.246359829064602</c:v>
                </c:pt>
                <c:pt idx="6">
                  <c:v>-49.287490141379251</c:v>
                </c:pt>
                <c:pt idx="7">
                  <c:v>-49.334771050264379</c:v>
                </c:pt>
                <c:pt idx="8">
                  <c:v>-49.375692209696858</c:v>
                </c:pt>
                <c:pt idx="9">
                  <c:v>-49.416717945570426</c:v>
                </c:pt>
                <c:pt idx="10">
                  <c:v>-49.457743681443986</c:v>
                </c:pt>
                <c:pt idx="11">
                  <c:v>-49.498769417317554</c:v>
                </c:pt>
                <c:pt idx="12">
                  <c:v>-49.539795153191115</c:v>
                </c:pt>
                <c:pt idx="13">
                  <c:v>-49.580820889064675</c:v>
                </c:pt>
                <c:pt idx="14">
                  <c:v>-49.621846624938243</c:v>
                </c:pt>
                <c:pt idx="15">
                  <c:v>-49.662872360811804</c:v>
                </c:pt>
                <c:pt idx="16">
                  <c:v>-49.703898096685364</c:v>
                </c:pt>
                <c:pt idx="17">
                  <c:v>-49.744923832558932</c:v>
                </c:pt>
                <c:pt idx="18">
                  <c:v>-49.785949568432493</c:v>
                </c:pt>
                <c:pt idx="19">
                  <c:v>-49.826975304306053</c:v>
                </c:pt>
                <c:pt idx="20" formatCode="0.00">
                  <c:v>0.26315789473684237</c:v>
                </c:pt>
              </c:numCache>
            </c:numRef>
          </c:val>
        </c:ser>
        <c:ser>
          <c:idx val="12"/>
          <c:order val="12"/>
          <c:tx>
            <c:strRef>
              <c:f>Natural!$K$155</c:f>
              <c:strCache>
                <c:ptCount val="1"/>
                <c:pt idx="0">
                  <c:v>0.45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Natural!$L$155:$AF$155</c:f>
              <c:numCache>
                <c:formatCode>General</c:formatCode>
                <c:ptCount val="21"/>
                <c:pt idx="0">
                  <c:v>-47.244238267374662</c:v>
                </c:pt>
                <c:pt idx="1">
                  <c:v>-47.457526706892772</c:v>
                </c:pt>
                <c:pt idx="2">
                  <c:v>-46.875853997266333</c:v>
                </c:pt>
                <c:pt idx="3">
                  <c:v>-47.366630292063</c:v>
                </c:pt>
                <c:pt idx="4">
                  <c:v>-47.407327810659304</c:v>
                </c:pt>
                <c:pt idx="5">
                  <c:v>-46.998146198988188</c:v>
                </c:pt>
                <c:pt idx="6">
                  <c:v>-47.039043363517457</c:v>
                </c:pt>
                <c:pt idx="7">
                  <c:v>-47.089801286706923</c:v>
                </c:pt>
                <c:pt idx="8">
                  <c:v>-47.130498805303212</c:v>
                </c:pt>
                <c:pt idx="9">
                  <c:v>-47.171296146865998</c:v>
                </c:pt>
                <c:pt idx="10">
                  <c:v>-47.212093488428778</c:v>
                </c:pt>
                <c:pt idx="11">
                  <c:v>-47.252890829991564</c:v>
                </c:pt>
                <c:pt idx="12">
                  <c:v>-47.293688171554336</c:v>
                </c:pt>
                <c:pt idx="13">
                  <c:v>-47.334485513117116</c:v>
                </c:pt>
                <c:pt idx="14">
                  <c:v>-47.375282854679902</c:v>
                </c:pt>
                <c:pt idx="15">
                  <c:v>-47.416080196242675</c:v>
                </c:pt>
                <c:pt idx="16">
                  <c:v>-47.456877537805461</c:v>
                </c:pt>
                <c:pt idx="17">
                  <c:v>-47.49767487936824</c:v>
                </c:pt>
                <c:pt idx="18">
                  <c:v>-47.53847222093102</c:v>
                </c:pt>
                <c:pt idx="19">
                  <c:v>-47.579269562493799</c:v>
                </c:pt>
                <c:pt idx="20" formatCode="0.00">
                  <c:v>0.43859649122807043</c:v>
                </c:pt>
              </c:numCache>
            </c:numRef>
          </c:val>
        </c:ser>
        <c:ser>
          <c:idx val="13"/>
          <c:order val="13"/>
          <c:tx>
            <c:strRef>
              <c:f>Natural!$K$156</c:f>
              <c:strCache>
                <c:ptCount val="1"/>
                <c:pt idx="0">
                  <c:v>0.63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Natural!$L$156:$AF$156</c:f>
              <c:numCache>
                <c:formatCode>General</c:formatCode>
                <c:ptCount val="21"/>
                <c:pt idx="0">
                  <c:v>-44.906811662838699</c:v>
                </c:pt>
                <c:pt idx="1">
                  <c:v>-45.177750829055455</c:v>
                </c:pt>
                <c:pt idx="2">
                  <c:v>-44.578631875420264</c:v>
                </c:pt>
                <c:pt idx="3">
                  <c:v>-45.028518504594693</c:v>
                </c:pt>
                <c:pt idx="4">
                  <c:v>-45.068994759092099</c:v>
                </c:pt>
                <c:pt idx="5">
                  <c:v>-44.700246024421659</c:v>
                </c:pt>
                <c:pt idx="6">
                  <c:v>-44.740907664428249</c:v>
                </c:pt>
                <c:pt idx="7">
                  <c:v>-44.794756694723382</c:v>
                </c:pt>
                <c:pt idx="8">
                  <c:v>-44.835232949220782</c:v>
                </c:pt>
                <c:pt idx="9">
                  <c:v>-44.87580189647278</c:v>
                </c:pt>
                <c:pt idx="10">
                  <c:v>-44.916370843724778</c:v>
                </c:pt>
                <c:pt idx="11">
                  <c:v>-44.956939790976776</c:v>
                </c:pt>
                <c:pt idx="12">
                  <c:v>-44.997508738228767</c:v>
                </c:pt>
                <c:pt idx="13">
                  <c:v>-45.038077685480772</c:v>
                </c:pt>
                <c:pt idx="14">
                  <c:v>-45.07864663273277</c:v>
                </c:pt>
                <c:pt idx="15">
                  <c:v>-45.119215579984761</c:v>
                </c:pt>
                <c:pt idx="16">
                  <c:v>-45.159784527236759</c:v>
                </c:pt>
                <c:pt idx="17">
                  <c:v>-45.200353474488757</c:v>
                </c:pt>
                <c:pt idx="18">
                  <c:v>-45.240922421740756</c:v>
                </c:pt>
                <c:pt idx="19">
                  <c:v>-45.281491368992754</c:v>
                </c:pt>
                <c:pt idx="20" formatCode="0.00">
                  <c:v>0.61403508771929849</c:v>
                </c:pt>
              </c:numCache>
            </c:numRef>
          </c:val>
        </c:ser>
        <c:ser>
          <c:idx val="14"/>
          <c:order val="14"/>
          <c:tx>
            <c:strRef>
              <c:f>Natural!$K$157</c:f>
              <c:strCache>
                <c:ptCount val="1"/>
                <c:pt idx="0">
                  <c:v>0.80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Natural!$L$157:$AF$157</c:f>
              <c:numCache>
                <c:formatCode>General</c:formatCode>
                <c:ptCount val="21"/>
                <c:pt idx="0">
                  <c:v>-42.520693389978589</c:v>
                </c:pt>
                <c:pt idx="1">
                  <c:v>-42.842576099749913</c:v>
                </c:pt>
                <c:pt idx="2">
                  <c:v>-42.231598084536252</c:v>
                </c:pt>
                <c:pt idx="3">
                  <c:v>-42.641715048802233</c:v>
                </c:pt>
                <c:pt idx="4">
                  <c:v>-42.681972415938048</c:v>
                </c:pt>
                <c:pt idx="5">
                  <c:v>-42.352536557554494</c:v>
                </c:pt>
                <c:pt idx="6">
                  <c:v>-42.392960296301112</c:v>
                </c:pt>
                <c:pt idx="7">
                  <c:v>-42.449502404944987</c:v>
                </c:pt>
                <c:pt idx="8">
                  <c:v>-42.489759772080795</c:v>
                </c:pt>
                <c:pt idx="9">
                  <c:v>-42.530100325022012</c:v>
                </c:pt>
                <c:pt idx="10">
                  <c:v>-42.570440877963229</c:v>
                </c:pt>
                <c:pt idx="11">
                  <c:v>-42.610781430904446</c:v>
                </c:pt>
                <c:pt idx="12">
                  <c:v>-42.651121983845655</c:v>
                </c:pt>
                <c:pt idx="13">
                  <c:v>-42.691462536786872</c:v>
                </c:pt>
                <c:pt idx="14">
                  <c:v>-42.731803089728089</c:v>
                </c:pt>
                <c:pt idx="15">
                  <c:v>-42.772143642669299</c:v>
                </c:pt>
                <c:pt idx="16">
                  <c:v>-42.812484195610516</c:v>
                </c:pt>
                <c:pt idx="17">
                  <c:v>-42.852824748551733</c:v>
                </c:pt>
                <c:pt idx="18">
                  <c:v>-42.893165301492942</c:v>
                </c:pt>
                <c:pt idx="19">
                  <c:v>-42.933505854434159</c:v>
                </c:pt>
                <c:pt idx="20" formatCode="0.00">
                  <c:v>0.78947368421052655</c:v>
                </c:pt>
              </c:numCache>
            </c:numRef>
          </c:val>
        </c:ser>
        <c:ser>
          <c:idx val="15"/>
          <c:order val="15"/>
          <c:tx>
            <c:strRef>
              <c:f>Natural!$K$158</c:f>
              <c:strCache>
                <c:ptCount val="1"/>
                <c:pt idx="0">
                  <c:v>0.98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Natural!$L$158:$AF$158</c:f>
              <c:numCache>
                <c:formatCode>General</c:formatCode>
                <c:ptCount val="21"/>
                <c:pt idx="0">
                  <c:v>-40.08588344879432</c:v>
                </c:pt>
                <c:pt idx="1">
                  <c:v>-40.451764372836706</c:v>
                </c:pt>
                <c:pt idx="2">
                  <c:v>-39.834627265406695</c:v>
                </c:pt>
                <c:pt idx="3">
                  <c:v>-40.20621992468562</c:v>
                </c:pt>
                <c:pt idx="4">
                  <c:v>-40.24626078119713</c:v>
                </c:pt>
                <c:pt idx="5">
                  <c:v>-39.954892439179069</c:v>
                </c:pt>
                <c:pt idx="6">
                  <c:v>-39.995075899928423</c:v>
                </c:pt>
                <c:pt idx="7">
                  <c:v>-40.053900936605906</c:v>
                </c:pt>
                <c:pt idx="8">
                  <c:v>-40.093941793117409</c:v>
                </c:pt>
                <c:pt idx="9">
                  <c:v>-40.134053951747845</c:v>
                </c:pt>
                <c:pt idx="10">
                  <c:v>-40.17416611037828</c:v>
                </c:pt>
                <c:pt idx="11">
                  <c:v>-40.214278269008716</c:v>
                </c:pt>
                <c:pt idx="12">
                  <c:v>-40.254390427639137</c:v>
                </c:pt>
                <c:pt idx="13">
                  <c:v>-40.294502586269573</c:v>
                </c:pt>
                <c:pt idx="14">
                  <c:v>-40.334614744900009</c:v>
                </c:pt>
                <c:pt idx="15">
                  <c:v>-40.374726903530437</c:v>
                </c:pt>
                <c:pt idx="16">
                  <c:v>-40.414839062160866</c:v>
                </c:pt>
                <c:pt idx="17">
                  <c:v>-40.454951220791301</c:v>
                </c:pt>
                <c:pt idx="18">
                  <c:v>-40.49506337942173</c:v>
                </c:pt>
                <c:pt idx="19">
                  <c:v>-40.535175538052165</c:v>
                </c:pt>
                <c:pt idx="20" formatCode="0.00">
                  <c:v>0.96491228070175461</c:v>
                </c:pt>
              </c:numCache>
            </c:numRef>
          </c:val>
        </c:ser>
        <c:ser>
          <c:idx val="16"/>
          <c:order val="16"/>
          <c:tx>
            <c:strRef>
              <c:f>Natural!$K$159</c:f>
              <c:strCache>
                <c:ptCount val="1"/>
                <c:pt idx="0">
                  <c:v>1.16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Natural!$L$159:$AF$159</c:f>
              <c:numCache>
                <c:formatCode>General</c:formatCode>
                <c:ptCount val="21"/>
                <c:pt idx="0">
                  <c:v>-37.602381839285904</c:v>
                </c:pt>
                <c:pt idx="1">
                  <c:v>-38.005076137207148</c:v>
                </c:pt>
                <c:pt idx="2">
                  <c:v>-37.387591447426949</c:v>
                </c:pt>
                <c:pt idx="3">
                  <c:v>-37.722033132244839</c:v>
                </c:pt>
                <c:pt idx="4">
                  <c:v>-37.761859854869357</c:v>
                </c:pt>
                <c:pt idx="5">
                  <c:v>-37.507185698690762</c:v>
                </c:pt>
                <c:pt idx="6">
                  <c:v>-37.547126504705552</c:v>
                </c:pt>
                <c:pt idx="7">
                  <c:v>-37.607812197543254</c:v>
                </c:pt>
                <c:pt idx="8">
                  <c:v>-37.647638920167758</c:v>
                </c:pt>
                <c:pt idx="9">
                  <c:v>-37.687522684487405</c:v>
                </c:pt>
                <c:pt idx="10">
                  <c:v>-37.727406448807059</c:v>
                </c:pt>
                <c:pt idx="11">
                  <c:v>-37.767290213126707</c:v>
                </c:pt>
                <c:pt idx="12">
                  <c:v>-37.807173977446361</c:v>
                </c:pt>
                <c:pt idx="13">
                  <c:v>-37.847057741766008</c:v>
                </c:pt>
                <c:pt idx="14">
                  <c:v>-37.886941506085662</c:v>
                </c:pt>
                <c:pt idx="15">
                  <c:v>-37.926825270405295</c:v>
                </c:pt>
                <c:pt idx="16">
                  <c:v>-37.96670903472495</c:v>
                </c:pt>
                <c:pt idx="17">
                  <c:v>-38.006592799044597</c:v>
                </c:pt>
                <c:pt idx="18">
                  <c:v>-38.046476563364251</c:v>
                </c:pt>
                <c:pt idx="19">
                  <c:v>-38.086360327683899</c:v>
                </c:pt>
                <c:pt idx="20" formatCode="0.00">
                  <c:v>1.1403508771929827</c:v>
                </c:pt>
              </c:numCache>
            </c:numRef>
          </c:val>
        </c:ser>
        <c:ser>
          <c:idx val="17"/>
          <c:order val="17"/>
          <c:tx>
            <c:strRef>
              <c:f>Natural!$K$160</c:f>
              <c:strCache>
                <c:ptCount val="1"/>
                <c:pt idx="0">
                  <c:v>1.34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Natural!$L$160:$AF$160</c:f>
              <c:numCache>
                <c:formatCode>General</c:formatCode>
                <c:ptCount val="21"/>
                <c:pt idx="0">
                  <c:v>-35.070188561453314</c:v>
                </c:pt>
                <c:pt idx="1">
                  <c:v>-35.502270507003949</c:v>
                </c:pt>
                <c:pt idx="2">
                  <c:v>-34.890360048595298</c:v>
                </c:pt>
                <c:pt idx="3">
                  <c:v>-35.189154671479912</c:v>
                </c:pt>
                <c:pt idx="4">
                  <c:v>-35.228769636954723</c:v>
                </c:pt>
                <c:pt idx="5">
                  <c:v>-35.009285754087841</c:v>
                </c:pt>
                <c:pt idx="6">
                  <c:v>-35.048981528630769</c:v>
                </c:pt>
                <c:pt idx="7">
                  <c:v>-35.111093484197077</c:v>
                </c:pt>
                <c:pt idx="8">
                  <c:v>-35.150708449671882</c:v>
                </c:pt>
                <c:pt idx="9">
                  <c:v>-35.190363819680748</c:v>
                </c:pt>
                <c:pt idx="10">
                  <c:v>-35.230019189689621</c:v>
                </c:pt>
                <c:pt idx="11">
                  <c:v>-35.269674559698487</c:v>
                </c:pt>
                <c:pt idx="12">
                  <c:v>-35.309329929707346</c:v>
                </c:pt>
                <c:pt idx="13">
                  <c:v>-35.348985299716212</c:v>
                </c:pt>
                <c:pt idx="14">
                  <c:v>-35.388640669725085</c:v>
                </c:pt>
                <c:pt idx="15">
                  <c:v>-35.428296039733944</c:v>
                </c:pt>
                <c:pt idx="16">
                  <c:v>-35.46795140974281</c:v>
                </c:pt>
                <c:pt idx="17">
                  <c:v>-35.507606779751683</c:v>
                </c:pt>
                <c:pt idx="18">
                  <c:v>-35.547262149760542</c:v>
                </c:pt>
                <c:pt idx="19">
                  <c:v>-35.586917519769408</c:v>
                </c:pt>
                <c:pt idx="20" formatCode="0.00">
                  <c:v>1.3157894736842108</c:v>
                </c:pt>
              </c:numCache>
            </c:numRef>
          </c:val>
        </c:ser>
        <c:ser>
          <c:idx val="18"/>
          <c:order val="18"/>
          <c:tx>
            <c:strRef>
              <c:f>Natural!$K$161</c:f>
              <c:strCache>
                <c:ptCount val="1"/>
                <c:pt idx="0">
                  <c:v>1.52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Natural!$L$161:$AF$161</c:f>
              <c:numCache>
                <c:formatCode>General</c:formatCode>
                <c:ptCount val="21"/>
                <c:pt idx="0">
                  <c:v>-32.489303615296585</c:v>
                </c:pt>
                <c:pt idx="1">
                  <c:v>-32.943105211757818</c:v>
                </c:pt>
                <c:pt idx="2">
                  <c:v>-32.342799875512988</c:v>
                </c:pt>
                <c:pt idx="3">
                  <c:v>-32.607584542390832</c:v>
                </c:pt>
                <c:pt idx="4">
                  <c:v>-32.646990127453243</c:v>
                </c:pt>
                <c:pt idx="5">
                  <c:v>-32.461059411971561</c:v>
                </c:pt>
                <c:pt idx="6">
                  <c:v>-32.50050777830532</c:v>
                </c:pt>
                <c:pt idx="7">
                  <c:v>-32.563599481610389</c:v>
                </c:pt>
                <c:pt idx="8">
                  <c:v>-32.603005066672793</c:v>
                </c:pt>
                <c:pt idx="9">
                  <c:v>-32.642432042370878</c:v>
                </c:pt>
                <c:pt idx="10">
                  <c:v>-32.68185901806897</c:v>
                </c:pt>
                <c:pt idx="11">
                  <c:v>-32.721285993767054</c:v>
                </c:pt>
                <c:pt idx="12">
                  <c:v>-32.760712969465132</c:v>
                </c:pt>
                <c:pt idx="13">
                  <c:v>-32.800139945163217</c:v>
                </c:pt>
                <c:pt idx="14">
                  <c:v>-32.839566920861301</c:v>
                </c:pt>
                <c:pt idx="15">
                  <c:v>-32.878993896559379</c:v>
                </c:pt>
                <c:pt idx="16">
                  <c:v>-32.918420872257464</c:v>
                </c:pt>
                <c:pt idx="17">
                  <c:v>-32.957847847955549</c:v>
                </c:pt>
                <c:pt idx="18">
                  <c:v>-32.997274823653626</c:v>
                </c:pt>
                <c:pt idx="19">
                  <c:v>-33.036701799351711</c:v>
                </c:pt>
                <c:pt idx="20" formatCode="0.00">
                  <c:v>1.491228070175439</c:v>
                </c:pt>
              </c:numCache>
            </c:numRef>
          </c:val>
        </c:ser>
        <c:ser>
          <c:idx val="19"/>
          <c:order val="19"/>
          <c:tx>
            <c:strRef>
              <c:f>Natural!$K$162</c:f>
              <c:strCache>
                <c:ptCount val="1"/>
                <c:pt idx="0">
                  <c:v>1.70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/>
            <a:effectLst/>
            <a:sp3d/>
          </c:spPr>
          <c:cat>
            <c:numRef>
              <c:f>Natural!$L$142:$AF$142</c:f>
              <c:numCache>
                <c:formatCode>0.00</c:formatCode>
                <c:ptCount val="21"/>
                <c:pt idx="0">
                  <c:v>-1.5196078431372548</c:v>
                </c:pt>
                <c:pt idx="1">
                  <c:v>-1.3596491228070176</c:v>
                </c:pt>
                <c:pt idx="2">
                  <c:v>-1.1996904024767803</c:v>
                </c:pt>
                <c:pt idx="3">
                  <c:v>-1.039731682146543</c:v>
                </c:pt>
                <c:pt idx="4">
                  <c:v>-0.8797729618163056</c:v>
                </c:pt>
                <c:pt idx="5">
                  <c:v>-0.71981424148606821</c:v>
                </c:pt>
                <c:pt idx="6">
                  <c:v>-0.55985552115583082</c:v>
                </c:pt>
                <c:pt idx="7">
                  <c:v>-0.39989680082559342</c:v>
                </c:pt>
                <c:pt idx="8">
                  <c:v>-0.23993808049535606</c:v>
                </c:pt>
                <c:pt idx="9">
                  <c:v>-7.9979360165118696E-2</c:v>
                </c:pt>
                <c:pt idx="10">
                  <c:v>7.9979360165118668E-2</c:v>
                </c:pt>
                <c:pt idx="11">
                  <c:v>0.23993808049535603</c:v>
                </c:pt>
                <c:pt idx="12">
                  <c:v>0.39989680082559342</c:v>
                </c:pt>
                <c:pt idx="13">
                  <c:v>0.55985552115583082</c:v>
                </c:pt>
                <c:pt idx="14">
                  <c:v>0.71981424148606821</c:v>
                </c:pt>
                <c:pt idx="15">
                  <c:v>0.8797729618163056</c:v>
                </c:pt>
                <c:pt idx="16">
                  <c:v>1.039731682146543</c:v>
                </c:pt>
                <c:pt idx="17">
                  <c:v>1.1996904024767803</c:v>
                </c:pt>
                <c:pt idx="18">
                  <c:v>1.3596491228070176</c:v>
                </c:pt>
                <c:pt idx="19">
                  <c:v>1.5196078431372548</c:v>
                </c:pt>
              </c:numCache>
            </c:numRef>
          </c:cat>
          <c:val>
            <c:numRef>
              <c:f>Natural!$L$162:$AF$162</c:f>
              <c:numCache>
                <c:formatCode>General</c:formatCode>
                <c:ptCount val="21"/>
                <c:pt idx="0">
                  <c:v>-29.859727000815681</c:v>
                </c:pt>
                <c:pt idx="1">
                  <c:v>-30.327336586438999</c:v>
                </c:pt>
                <c:pt idx="2">
                  <c:v>-29.744775123384162</c:v>
                </c:pt>
                <c:pt idx="3">
                  <c:v>-29.977322744977581</c:v>
                </c:pt>
                <c:pt idx="4">
                  <c:v>-30.016521326364877</c:v>
                </c:pt>
                <c:pt idx="5">
                  <c:v>-29.862370867546062</c:v>
                </c:pt>
                <c:pt idx="6">
                  <c:v>-29.901569448933362</c:v>
                </c:pt>
                <c:pt idx="7">
                  <c:v>-29.965182263429099</c:v>
                </c:pt>
                <c:pt idx="8">
                  <c:v>-30.004380844816396</c:v>
                </c:pt>
                <c:pt idx="9">
                  <c:v>-30.043579426203696</c:v>
                </c:pt>
                <c:pt idx="10">
                  <c:v>-30.082778007590992</c:v>
                </c:pt>
                <c:pt idx="11">
                  <c:v>-30.121976588978292</c:v>
                </c:pt>
                <c:pt idx="12">
                  <c:v>-30.161175170365595</c:v>
                </c:pt>
                <c:pt idx="13">
                  <c:v>-30.200373751752892</c:v>
                </c:pt>
                <c:pt idx="14">
                  <c:v>-30.239572333140192</c:v>
                </c:pt>
                <c:pt idx="15">
                  <c:v>-30.278770914527495</c:v>
                </c:pt>
                <c:pt idx="16">
                  <c:v>-30.317969495914799</c:v>
                </c:pt>
                <c:pt idx="17">
                  <c:v>-30.357168077302092</c:v>
                </c:pt>
                <c:pt idx="18">
                  <c:v>-30.396366658689395</c:v>
                </c:pt>
                <c:pt idx="19">
                  <c:v>-30.435565240076699</c:v>
                </c:pt>
                <c:pt idx="20" formatCode="0.00">
                  <c:v>1.6666666666666672</c:v>
                </c:pt>
              </c:numCache>
            </c:numRef>
          </c:val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-746440768"/>
        <c:axId val="-746440224"/>
        <c:axId val="-751237168"/>
      </c:surface3DChart>
      <c:catAx>
        <c:axId val="-7464407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6440224"/>
        <c:crosses val="autoZero"/>
        <c:auto val="1"/>
        <c:lblAlgn val="ctr"/>
        <c:lblOffset val="100"/>
        <c:noMultiLvlLbl val="0"/>
      </c:catAx>
      <c:valAx>
        <c:axId val="-74644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6440768"/>
        <c:crosses val="autoZero"/>
        <c:crossBetween val="midCat"/>
      </c:valAx>
      <c:serAx>
        <c:axId val="-751237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46440224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609600</xdr:colOff>
      <xdr:row>163</xdr:row>
      <xdr:rowOff>138112</xdr:rowOff>
    </xdr:from>
    <xdr:to>
      <xdr:col>25</xdr:col>
      <xdr:colOff>828675</xdr:colOff>
      <xdr:row>178</xdr:row>
      <xdr:rowOff>23812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609600</xdr:colOff>
      <xdr:row>163</xdr:row>
      <xdr:rowOff>138112</xdr:rowOff>
    </xdr:from>
    <xdr:to>
      <xdr:col>25</xdr:col>
      <xdr:colOff>828675</xdr:colOff>
      <xdr:row>178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65"/>
  <sheetViews>
    <sheetView tabSelected="1" topLeftCell="Q1" workbookViewId="0">
      <selection activeCell="AD144" sqref="AD144"/>
    </sheetView>
  </sheetViews>
  <sheetFormatPr defaultRowHeight="15" x14ac:dyDescent="0.25"/>
  <cols>
    <col min="7" max="7" width="12.7109375" bestFit="1" customWidth="1"/>
    <col min="11" max="14" width="13" bestFit="1" customWidth="1"/>
    <col min="15" max="15" width="12.85546875" bestFit="1" customWidth="1"/>
    <col min="16" max="19" width="13" bestFit="1" customWidth="1"/>
    <col min="20" max="20" width="12.7109375" bestFit="1" customWidth="1"/>
    <col min="21" max="23" width="11.42578125" customWidth="1"/>
    <col min="26" max="26" width="13.42578125" bestFit="1" customWidth="1"/>
  </cols>
  <sheetData>
    <row r="1" spans="2:16" ht="15.75" x14ac:dyDescent="0.25">
      <c r="B1" s="2"/>
      <c r="C1" s="2"/>
      <c r="D1" s="2"/>
      <c r="E1" s="2"/>
      <c r="F1" s="3"/>
    </row>
    <row r="2" spans="2:16" x14ac:dyDescent="0.25">
      <c r="I2" t="s">
        <v>8</v>
      </c>
    </row>
    <row r="3" spans="2:16" ht="18" x14ac:dyDescent="0.35">
      <c r="B3" s="8"/>
      <c r="C3" s="8" t="s">
        <v>34</v>
      </c>
      <c r="D3" s="8" t="s">
        <v>30</v>
      </c>
      <c r="E3" s="8" t="s">
        <v>31</v>
      </c>
      <c r="F3" s="8" t="s">
        <v>32</v>
      </c>
      <c r="G3" s="8" t="s">
        <v>33</v>
      </c>
      <c r="I3" s="10" t="s">
        <v>12</v>
      </c>
    </row>
    <row r="4" spans="2:16" ht="18" x14ac:dyDescent="0.35">
      <c r="B4" s="24"/>
      <c r="C4" s="24">
        <v>1</v>
      </c>
      <c r="D4">
        <v>0.97</v>
      </c>
      <c r="E4">
        <v>658</v>
      </c>
      <c r="F4">
        <v>52</v>
      </c>
      <c r="G4">
        <v>28.39</v>
      </c>
      <c r="I4" s="8" t="s">
        <v>34</v>
      </c>
      <c r="J4" s="8" t="s">
        <v>30</v>
      </c>
      <c r="K4" s="8" t="s">
        <v>31</v>
      </c>
      <c r="L4" s="8" t="s">
        <v>32</v>
      </c>
      <c r="M4" s="9" t="s">
        <v>35</v>
      </c>
      <c r="N4" s="9" t="s">
        <v>36</v>
      </c>
      <c r="O4" s="9" t="s">
        <v>37</v>
      </c>
      <c r="P4" s="9" t="s">
        <v>33</v>
      </c>
    </row>
    <row r="5" spans="2:16" x14ac:dyDescent="0.25">
      <c r="B5" s="24"/>
      <c r="C5" s="24">
        <v>2</v>
      </c>
      <c r="D5">
        <v>3.23</v>
      </c>
      <c r="E5">
        <v>658</v>
      </c>
      <c r="F5">
        <v>52</v>
      </c>
      <c r="G5">
        <v>21.18</v>
      </c>
      <c r="I5" s="24">
        <v>1</v>
      </c>
      <c r="J5">
        <v>0.97</v>
      </c>
      <c r="K5">
        <v>658</v>
      </c>
      <c r="L5">
        <v>52</v>
      </c>
      <c r="M5" s="6">
        <f>(J5-$E$34)/($F$34-$E$34)</f>
        <v>-1.0089285714285714</v>
      </c>
      <c r="N5" s="6">
        <f>(K5-$E$35)/($F$35-$E$35)</f>
        <v>-0.90196078431372551</v>
      </c>
      <c r="O5" s="6">
        <f>(L5-$E$36)/($F$36-$E$36)</f>
        <v>-1</v>
      </c>
      <c r="P5">
        <v>28.39</v>
      </c>
    </row>
    <row r="6" spans="2:16" x14ac:dyDescent="0.25">
      <c r="B6" s="24"/>
      <c r="C6" s="24">
        <v>3</v>
      </c>
      <c r="D6">
        <v>0.97</v>
      </c>
      <c r="E6">
        <v>842</v>
      </c>
      <c r="F6">
        <v>52</v>
      </c>
      <c r="G6">
        <v>22.52</v>
      </c>
      <c r="I6" s="24">
        <v>2</v>
      </c>
      <c r="J6">
        <v>3.23</v>
      </c>
      <c r="K6">
        <v>658</v>
      </c>
      <c r="L6">
        <v>52</v>
      </c>
      <c r="M6" s="6">
        <f t="shared" ref="M6:M23" si="0">(J6-$E$34)/($F$34-$E$34)</f>
        <v>1.0089285714285712</v>
      </c>
      <c r="N6" s="6">
        <f t="shared" ref="N6:N24" si="1">(K6-$E$35)/($F$35-$E$35)</f>
        <v>-0.90196078431372551</v>
      </c>
      <c r="O6" s="6">
        <f t="shared" ref="O6:O24" si="2">(L6-$E$36)/($F$36-$E$36)</f>
        <v>-1</v>
      </c>
      <c r="P6">
        <v>21.18</v>
      </c>
    </row>
    <row r="7" spans="2:16" x14ac:dyDescent="0.25">
      <c r="B7" s="24"/>
      <c r="C7" s="24">
        <v>4</v>
      </c>
      <c r="D7">
        <v>3.23</v>
      </c>
      <c r="E7">
        <v>842</v>
      </c>
      <c r="F7">
        <v>52</v>
      </c>
      <c r="G7">
        <v>16.78</v>
      </c>
      <c r="I7" s="24">
        <v>3</v>
      </c>
      <c r="J7">
        <v>0.97</v>
      </c>
      <c r="K7">
        <v>842</v>
      </c>
      <c r="L7">
        <v>52</v>
      </c>
      <c r="M7" s="6">
        <f t="shared" si="0"/>
        <v>-1.0089285714285714</v>
      </c>
      <c r="N7" s="6">
        <f t="shared" si="1"/>
        <v>0.90196078431372551</v>
      </c>
      <c r="O7" s="6">
        <f t="shared" si="2"/>
        <v>-1</v>
      </c>
      <c r="P7">
        <v>22.52</v>
      </c>
    </row>
    <row r="8" spans="2:16" x14ac:dyDescent="0.25">
      <c r="B8" s="24"/>
      <c r="C8" s="24">
        <v>5</v>
      </c>
      <c r="D8">
        <v>0.97</v>
      </c>
      <c r="E8">
        <v>658</v>
      </c>
      <c r="F8">
        <v>148</v>
      </c>
      <c r="G8">
        <v>27.08</v>
      </c>
      <c r="I8" s="24">
        <v>4</v>
      </c>
      <c r="J8">
        <v>3.23</v>
      </c>
      <c r="K8">
        <v>842</v>
      </c>
      <c r="L8">
        <v>52</v>
      </c>
      <c r="M8" s="6">
        <f t="shared" si="0"/>
        <v>1.0089285714285712</v>
      </c>
      <c r="N8" s="6">
        <f t="shared" si="1"/>
        <v>0.90196078431372551</v>
      </c>
      <c r="O8" s="6">
        <f t="shared" si="2"/>
        <v>-1</v>
      </c>
      <c r="P8">
        <v>16.78</v>
      </c>
    </row>
    <row r="9" spans="2:16" x14ac:dyDescent="0.25">
      <c r="B9" s="24"/>
      <c r="C9" s="24">
        <v>6</v>
      </c>
      <c r="D9">
        <v>3.23</v>
      </c>
      <c r="E9">
        <v>658</v>
      </c>
      <c r="F9">
        <v>148</v>
      </c>
      <c r="G9">
        <v>20.97</v>
      </c>
      <c r="I9" s="24">
        <v>5</v>
      </c>
      <c r="J9">
        <v>0.97</v>
      </c>
      <c r="K9">
        <v>658</v>
      </c>
      <c r="L9">
        <v>148</v>
      </c>
      <c r="M9" s="6">
        <f t="shared" si="0"/>
        <v>-1.0089285714285714</v>
      </c>
      <c r="N9" s="6">
        <f t="shared" si="1"/>
        <v>-0.90196078431372551</v>
      </c>
      <c r="O9" s="6">
        <f t="shared" si="2"/>
        <v>1</v>
      </c>
      <c r="P9">
        <v>27.08</v>
      </c>
    </row>
    <row r="10" spans="2:16" x14ac:dyDescent="0.25">
      <c r="B10" s="24"/>
      <c r="C10" s="24">
        <v>7</v>
      </c>
      <c r="D10">
        <v>0.97</v>
      </c>
      <c r="E10">
        <v>842</v>
      </c>
      <c r="F10">
        <v>148</v>
      </c>
      <c r="G10">
        <v>11</v>
      </c>
      <c r="I10" s="24">
        <v>6</v>
      </c>
      <c r="J10">
        <v>3.23</v>
      </c>
      <c r="K10">
        <v>658</v>
      </c>
      <c r="L10">
        <v>148</v>
      </c>
      <c r="M10" s="6">
        <f t="shared" si="0"/>
        <v>1.0089285714285712</v>
      </c>
      <c r="N10" s="6">
        <f t="shared" si="1"/>
        <v>-0.90196078431372551</v>
      </c>
      <c r="O10" s="6">
        <f t="shared" si="2"/>
        <v>1</v>
      </c>
      <c r="P10">
        <v>20.97</v>
      </c>
    </row>
    <row r="11" spans="2:16" x14ac:dyDescent="0.25">
      <c r="B11" s="24"/>
      <c r="C11" s="24">
        <v>8</v>
      </c>
      <c r="D11">
        <v>3.23</v>
      </c>
      <c r="E11">
        <v>842</v>
      </c>
      <c r="F11">
        <v>148</v>
      </c>
      <c r="G11">
        <v>10.07</v>
      </c>
      <c r="I11" s="24">
        <v>7</v>
      </c>
      <c r="J11">
        <v>0.97</v>
      </c>
      <c r="K11">
        <v>842</v>
      </c>
      <c r="L11">
        <v>148</v>
      </c>
      <c r="M11" s="6">
        <f t="shared" si="0"/>
        <v>-1.0089285714285714</v>
      </c>
      <c r="N11" s="6">
        <f t="shared" si="1"/>
        <v>0.90196078431372551</v>
      </c>
      <c r="O11" s="6">
        <f t="shared" si="2"/>
        <v>1</v>
      </c>
      <c r="P11">
        <v>11</v>
      </c>
    </row>
    <row r="12" spans="2:16" x14ac:dyDescent="0.25">
      <c r="B12" s="24"/>
      <c r="C12" s="24">
        <v>9</v>
      </c>
      <c r="D12">
        <v>0.2</v>
      </c>
      <c r="E12">
        <v>750</v>
      </c>
      <c r="F12">
        <v>100</v>
      </c>
      <c r="G12">
        <v>29.31</v>
      </c>
      <c r="I12" s="24">
        <v>8</v>
      </c>
      <c r="J12">
        <v>3.23</v>
      </c>
      <c r="K12">
        <v>842</v>
      </c>
      <c r="L12">
        <v>148</v>
      </c>
      <c r="M12" s="6">
        <f t="shared" si="0"/>
        <v>1.0089285714285712</v>
      </c>
      <c r="N12" s="6">
        <f t="shared" si="1"/>
        <v>0.90196078431372551</v>
      </c>
      <c r="O12" s="6">
        <f t="shared" si="2"/>
        <v>1</v>
      </c>
      <c r="P12">
        <v>10.07</v>
      </c>
    </row>
    <row r="13" spans="2:16" x14ac:dyDescent="0.25">
      <c r="B13" s="24"/>
      <c r="C13" s="24">
        <v>10</v>
      </c>
      <c r="D13">
        <v>4</v>
      </c>
      <c r="E13">
        <v>750</v>
      </c>
      <c r="F13">
        <v>100</v>
      </c>
      <c r="G13">
        <v>22.5</v>
      </c>
      <c r="I13" s="24">
        <v>9</v>
      </c>
      <c r="J13">
        <v>0.2</v>
      </c>
      <c r="K13">
        <v>750</v>
      </c>
      <c r="L13">
        <v>100</v>
      </c>
      <c r="M13" s="27">
        <f t="shared" si="0"/>
        <v>-1.6964285714285714</v>
      </c>
      <c r="N13" s="6">
        <f t="shared" si="1"/>
        <v>0</v>
      </c>
      <c r="O13" s="6">
        <f t="shared" si="2"/>
        <v>0</v>
      </c>
      <c r="P13">
        <v>29.31</v>
      </c>
    </row>
    <row r="14" spans="2:16" x14ac:dyDescent="0.25">
      <c r="B14" s="24"/>
      <c r="C14" s="24">
        <v>11</v>
      </c>
      <c r="D14">
        <v>2.1</v>
      </c>
      <c r="E14">
        <v>595</v>
      </c>
      <c r="F14">
        <v>100</v>
      </c>
      <c r="G14">
        <v>25.37</v>
      </c>
      <c r="I14" s="24">
        <v>10</v>
      </c>
      <c r="J14">
        <v>4</v>
      </c>
      <c r="K14">
        <v>750</v>
      </c>
      <c r="L14">
        <v>100</v>
      </c>
      <c r="M14" s="27">
        <f t="shared" si="0"/>
        <v>1.6964285714285712</v>
      </c>
      <c r="N14" s="6">
        <f t="shared" si="1"/>
        <v>0</v>
      </c>
      <c r="O14" s="6">
        <f t="shared" si="2"/>
        <v>0</v>
      </c>
      <c r="P14">
        <v>22.5</v>
      </c>
    </row>
    <row r="15" spans="2:16" x14ac:dyDescent="0.25">
      <c r="B15" s="24"/>
      <c r="C15" s="24">
        <v>12</v>
      </c>
      <c r="D15">
        <v>2.1</v>
      </c>
      <c r="E15">
        <v>905</v>
      </c>
      <c r="F15">
        <v>100</v>
      </c>
      <c r="G15">
        <v>12.19</v>
      </c>
      <c r="I15" s="24">
        <v>11</v>
      </c>
      <c r="J15">
        <v>2.1</v>
      </c>
      <c r="K15">
        <v>595</v>
      </c>
      <c r="L15">
        <v>100</v>
      </c>
      <c r="M15" s="6">
        <f t="shared" si="0"/>
        <v>0</v>
      </c>
      <c r="N15" s="27">
        <f t="shared" si="1"/>
        <v>-1.5196078431372548</v>
      </c>
      <c r="O15" s="6">
        <f t="shared" si="2"/>
        <v>0</v>
      </c>
      <c r="P15">
        <v>25.37</v>
      </c>
    </row>
    <row r="16" spans="2:16" x14ac:dyDescent="0.25">
      <c r="B16" s="24"/>
      <c r="C16" s="24">
        <v>13</v>
      </c>
      <c r="D16">
        <v>2.1</v>
      </c>
      <c r="E16">
        <v>750</v>
      </c>
      <c r="F16">
        <v>20</v>
      </c>
      <c r="G16">
        <v>27.56</v>
      </c>
      <c r="I16" s="24">
        <v>12</v>
      </c>
      <c r="J16">
        <v>2.1</v>
      </c>
      <c r="K16">
        <v>905</v>
      </c>
      <c r="L16">
        <v>100</v>
      </c>
      <c r="M16" s="6">
        <f t="shared" si="0"/>
        <v>0</v>
      </c>
      <c r="N16" s="27">
        <f t="shared" si="1"/>
        <v>1.5196078431372548</v>
      </c>
      <c r="O16" s="6">
        <f t="shared" si="2"/>
        <v>0</v>
      </c>
      <c r="P16">
        <v>12.19</v>
      </c>
    </row>
    <row r="17" spans="2:16" x14ac:dyDescent="0.25">
      <c r="B17" s="24"/>
      <c r="C17" s="24">
        <v>14</v>
      </c>
      <c r="D17">
        <v>2.1</v>
      </c>
      <c r="E17">
        <v>750</v>
      </c>
      <c r="F17">
        <v>180</v>
      </c>
      <c r="G17">
        <v>19.39</v>
      </c>
      <c r="I17" s="24">
        <v>13</v>
      </c>
      <c r="J17">
        <v>2.1</v>
      </c>
      <c r="K17">
        <v>750</v>
      </c>
      <c r="L17">
        <v>20</v>
      </c>
      <c r="M17" s="6">
        <f t="shared" si="0"/>
        <v>0</v>
      </c>
      <c r="N17" s="6">
        <f t="shared" si="1"/>
        <v>0</v>
      </c>
      <c r="O17" s="27">
        <f t="shared" si="2"/>
        <v>-1.6666666666666667</v>
      </c>
      <c r="P17">
        <v>27.56</v>
      </c>
    </row>
    <row r="18" spans="2:16" x14ac:dyDescent="0.25">
      <c r="B18" s="24"/>
      <c r="C18" s="24">
        <v>15</v>
      </c>
      <c r="D18">
        <v>2.1</v>
      </c>
      <c r="E18">
        <v>750</v>
      </c>
      <c r="F18">
        <v>100</v>
      </c>
      <c r="G18">
        <v>21.16</v>
      </c>
      <c r="I18" s="24">
        <v>14</v>
      </c>
      <c r="J18">
        <v>2.1</v>
      </c>
      <c r="K18">
        <v>750</v>
      </c>
      <c r="L18">
        <v>180</v>
      </c>
      <c r="M18" s="6">
        <f t="shared" si="0"/>
        <v>0</v>
      </c>
      <c r="N18" s="6">
        <f t="shared" si="1"/>
        <v>0</v>
      </c>
      <c r="O18" s="27">
        <f t="shared" si="2"/>
        <v>1.6666666666666667</v>
      </c>
      <c r="P18">
        <v>19.39</v>
      </c>
    </row>
    <row r="19" spans="2:16" x14ac:dyDescent="0.25">
      <c r="B19" s="24"/>
      <c r="C19" s="24">
        <v>16</v>
      </c>
      <c r="D19">
        <v>2.1</v>
      </c>
      <c r="E19">
        <v>750</v>
      </c>
      <c r="F19">
        <v>100</v>
      </c>
      <c r="G19">
        <v>22.03</v>
      </c>
      <c r="I19" s="24">
        <v>15</v>
      </c>
      <c r="J19">
        <v>2.1</v>
      </c>
      <c r="K19">
        <v>750</v>
      </c>
      <c r="L19">
        <v>100</v>
      </c>
      <c r="M19" s="6">
        <f t="shared" si="0"/>
        <v>0</v>
      </c>
      <c r="N19" s="6">
        <f t="shared" si="1"/>
        <v>0</v>
      </c>
      <c r="O19" s="6">
        <f t="shared" si="2"/>
        <v>0</v>
      </c>
      <c r="P19">
        <v>21.16</v>
      </c>
    </row>
    <row r="20" spans="2:16" x14ac:dyDescent="0.25">
      <c r="B20" s="24"/>
      <c r="C20" s="24">
        <v>17</v>
      </c>
      <c r="D20">
        <v>2.1</v>
      </c>
      <c r="E20">
        <v>750</v>
      </c>
      <c r="F20">
        <v>100</v>
      </c>
      <c r="G20">
        <v>21.93</v>
      </c>
      <c r="I20" s="24">
        <v>16</v>
      </c>
      <c r="J20">
        <v>2.1</v>
      </c>
      <c r="K20">
        <v>750</v>
      </c>
      <c r="L20">
        <v>100</v>
      </c>
      <c r="M20" s="6">
        <f t="shared" si="0"/>
        <v>0</v>
      </c>
      <c r="N20" s="6">
        <f t="shared" si="1"/>
        <v>0</v>
      </c>
      <c r="O20" s="6">
        <f t="shared" si="2"/>
        <v>0</v>
      </c>
      <c r="P20">
        <v>22.03</v>
      </c>
    </row>
    <row r="21" spans="2:16" x14ac:dyDescent="0.25">
      <c r="B21" s="24"/>
      <c r="C21" s="24">
        <v>18</v>
      </c>
      <c r="D21">
        <v>2.1</v>
      </c>
      <c r="E21">
        <v>750</v>
      </c>
      <c r="F21">
        <v>100</v>
      </c>
      <c r="G21">
        <v>20.99</v>
      </c>
      <c r="I21" s="24">
        <v>17</v>
      </c>
      <c r="J21">
        <v>2.1</v>
      </c>
      <c r="K21">
        <v>750</v>
      </c>
      <c r="L21">
        <v>100</v>
      </c>
      <c r="M21" s="6">
        <f t="shared" si="0"/>
        <v>0</v>
      </c>
      <c r="N21" s="6">
        <f t="shared" si="1"/>
        <v>0</v>
      </c>
      <c r="O21" s="6">
        <f t="shared" si="2"/>
        <v>0</v>
      </c>
      <c r="P21">
        <v>21.93</v>
      </c>
    </row>
    <row r="22" spans="2:16" x14ac:dyDescent="0.25">
      <c r="B22" s="24"/>
      <c r="C22" s="24">
        <v>19</v>
      </c>
      <c r="D22">
        <v>2.1</v>
      </c>
      <c r="E22">
        <v>750</v>
      </c>
      <c r="F22">
        <v>100</v>
      </c>
      <c r="G22">
        <v>20.81</v>
      </c>
      <c r="I22" s="24">
        <v>18</v>
      </c>
      <c r="J22">
        <v>2.1</v>
      </c>
      <c r="K22">
        <v>750</v>
      </c>
      <c r="L22">
        <v>100</v>
      </c>
      <c r="M22" s="6">
        <f t="shared" si="0"/>
        <v>0</v>
      </c>
      <c r="N22" s="6">
        <f t="shared" si="1"/>
        <v>0</v>
      </c>
      <c r="O22" s="6">
        <f t="shared" si="2"/>
        <v>0</v>
      </c>
      <c r="P22">
        <v>20.99</v>
      </c>
    </row>
    <row r="23" spans="2:16" x14ac:dyDescent="0.25">
      <c r="B23" s="24"/>
      <c r="C23" s="24">
        <v>20</v>
      </c>
      <c r="D23">
        <v>2.1</v>
      </c>
      <c r="E23">
        <v>750</v>
      </c>
      <c r="F23">
        <v>100</v>
      </c>
      <c r="G23">
        <v>21.28</v>
      </c>
      <c r="I23" s="24">
        <v>19</v>
      </c>
      <c r="J23">
        <v>2.1</v>
      </c>
      <c r="K23">
        <v>750</v>
      </c>
      <c r="L23">
        <v>100</v>
      </c>
      <c r="M23" s="6">
        <f t="shared" si="0"/>
        <v>0</v>
      </c>
      <c r="N23" s="6">
        <f t="shared" si="1"/>
        <v>0</v>
      </c>
      <c r="O23" s="6">
        <f t="shared" si="2"/>
        <v>0</v>
      </c>
      <c r="P23">
        <v>20.81</v>
      </c>
    </row>
    <row r="24" spans="2:16" x14ac:dyDescent="0.25">
      <c r="I24" s="24">
        <v>20</v>
      </c>
      <c r="J24">
        <v>2.1</v>
      </c>
      <c r="K24">
        <v>750</v>
      </c>
      <c r="L24">
        <v>100</v>
      </c>
      <c r="M24" s="6">
        <f t="shared" ref="M24" si="3">(J24-($D$26+$D$27)/2)/(($D$26-$D$27)/2)</f>
        <v>0</v>
      </c>
      <c r="N24" s="6">
        <f t="shared" si="1"/>
        <v>0</v>
      </c>
      <c r="O24" s="6">
        <f t="shared" si="2"/>
        <v>0</v>
      </c>
      <c r="P24">
        <v>21.28</v>
      </c>
    </row>
    <row r="26" spans="2:16" x14ac:dyDescent="0.25">
      <c r="C26" t="s">
        <v>6</v>
      </c>
      <c r="D26">
        <f>MAX(D4:D23)</f>
        <v>4</v>
      </c>
      <c r="E26">
        <f>MAX(E4:E23)</f>
        <v>905</v>
      </c>
      <c r="F26">
        <f>MAX(F4:F23)</f>
        <v>180</v>
      </c>
    </row>
    <row r="27" spans="2:16" x14ac:dyDescent="0.25">
      <c r="C27" t="s">
        <v>7</v>
      </c>
      <c r="D27">
        <f>MIN(D4:D23)</f>
        <v>0.2</v>
      </c>
      <c r="E27">
        <f>MIN(E4:E23)</f>
        <v>595</v>
      </c>
      <c r="F27">
        <f>MIN(F4:F23)</f>
        <v>20</v>
      </c>
    </row>
    <row r="28" spans="2:16" ht="18" x14ac:dyDescent="0.35">
      <c r="C28" t="s">
        <v>23</v>
      </c>
      <c r="D28">
        <f>EXP((LN(D26)+LN(D27))/2)</f>
        <v>0.89442719099991586</v>
      </c>
      <c r="E28">
        <f t="shared" ref="E28:F28" si="4">EXP((LN(E26)+LN(E27))/2)</f>
        <v>733.80855814033703</v>
      </c>
      <c r="F28">
        <f t="shared" si="4"/>
        <v>59.999999999999986</v>
      </c>
    </row>
    <row r="32" spans="2:16" x14ac:dyDescent="0.25">
      <c r="C32" s="30" t="s">
        <v>0</v>
      </c>
      <c r="D32" s="30"/>
      <c r="E32" s="30"/>
      <c r="F32" s="30"/>
      <c r="G32" s="30"/>
      <c r="I32" s="11"/>
    </row>
    <row r="33" spans="2:16" x14ac:dyDescent="0.25">
      <c r="C33" s="20" t="s">
        <v>3</v>
      </c>
      <c r="D33" s="20" t="s">
        <v>4</v>
      </c>
      <c r="E33" s="21">
        <v>0</v>
      </c>
      <c r="F33" s="21">
        <v>1</v>
      </c>
      <c r="G33" s="20" t="s">
        <v>2</v>
      </c>
    </row>
    <row r="34" spans="2:16" ht="18" x14ac:dyDescent="0.35">
      <c r="B34" s="9" t="s">
        <v>35</v>
      </c>
      <c r="C34">
        <f>MIN(D4:D23)</f>
        <v>0.2</v>
      </c>
      <c r="D34">
        <v>0.97</v>
      </c>
      <c r="E34">
        <f>(G34+C34)/2</f>
        <v>2.1</v>
      </c>
      <c r="F34">
        <v>3.22</v>
      </c>
      <c r="G34">
        <f>MAX(D4:D23)</f>
        <v>4</v>
      </c>
      <c r="I34" s="8" t="s">
        <v>34</v>
      </c>
      <c r="J34" s="8" t="s">
        <v>30</v>
      </c>
      <c r="K34" s="8" t="s">
        <v>31</v>
      </c>
      <c r="L34" s="8" t="s">
        <v>32</v>
      </c>
      <c r="M34" s="9" t="s">
        <v>35</v>
      </c>
      <c r="N34" s="9" t="s">
        <v>36</v>
      </c>
      <c r="O34" s="9" t="s">
        <v>37</v>
      </c>
      <c r="P34" s="9" t="s">
        <v>33</v>
      </c>
    </row>
    <row r="35" spans="2:16" ht="18" x14ac:dyDescent="0.35">
      <c r="B35" s="9" t="s">
        <v>36</v>
      </c>
      <c r="C35">
        <f>MIN(E4:E23)</f>
        <v>595</v>
      </c>
      <c r="D35">
        <v>658</v>
      </c>
      <c r="E35">
        <f>(C35+G35)/2</f>
        <v>750</v>
      </c>
      <c r="F35">
        <v>852</v>
      </c>
      <c r="G35">
        <f>MAX(E4:E23)</f>
        <v>905</v>
      </c>
      <c r="I35" s="24">
        <v>1</v>
      </c>
      <c r="J35">
        <v>0.97</v>
      </c>
      <c r="K35">
        <v>658</v>
      </c>
      <c r="L35">
        <v>52</v>
      </c>
      <c r="M35" s="6">
        <f>(J35-$E$34)/($F$34-$E$34)</f>
        <v>-1.0089285714285714</v>
      </c>
      <c r="N35" s="6">
        <f>(K35-$E$35)/($F$35-$E$35)</f>
        <v>-0.90196078431372551</v>
      </c>
      <c r="O35" s="4">
        <f>(L35-$E$36)/($F$36-$E$36)</f>
        <v>-1</v>
      </c>
      <c r="P35">
        <v>28.39</v>
      </c>
    </row>
    <row r="36" spans="2:16" ht="18" x14ac:dyDescent="0.35">
      <c r="B36" s="9" t="s">
        <v>37</v>
      </c>
      <c r="C36">
        <f>MIN(F4:F23)</f>
        <v>20</v>
      </c>
      <c r="D36">
        <v>52</v>
      </c>
      <c r="E36">
        <f>(C36+G36)/2</f>
        <v>100</v>
      </c>
      <c r="F36">
        <v>148</v>
      </c>
      <c r="G36">
        <f>MAX(F4:F23)</f>
        <v>180</v>
      </c>
      <c r="I36" s="24">
        <v>2</v>
      </c>
      <c r="J36">
        <v>3.23</v>
      </c>
      <c r="K36">
        <v>658</v>
      </c>
      <c r="L36">
        <v>52</v>
      </c>
      <c r="M36" s="6">
        <f t="shared" ref="M36:M54" si="5">(J36-$E$34)/($F$34-$E$34)</f>
        <v>1.0089285714285712</v>
      </c>
      <c r="N36" s="6">
        <f t="shared" ref="N36:N54" si="6">(K36-$E$35)/($F$35-$E$35)</f>
        <v>-0.90196078431372551</v>
      </c>
      <c r="O36" s="4">
        <f t="shared" ref="O36:O54" si="7">(L36-$E$36)/($F$36-$E$36)</f>
        <v>-1</v>
      </c>
      <c r="P36">
        <v>21.18</v>
      </c>
    </row>
    <row r="37" spans="2:16" x14ac:dyDescent="0.25">
      <c r="B37" t="s">
        <v>1</v>
      </c>
      <c r="C37">
        <f>SQRT(1^2+1^2)</f>
        <v>1.4142135623730951</v>
      </c>
      <c r="I37" s="24">
        <v>3</v>
      </c>
      <c r="J37">
        <v>0.97</v>
      </c>
      <c r="K37">
        <v>842</v>
      </c>
      <c r="L37">
        <v>52</v>
      </c>
      <c r="M37" s="6">
        <f t="shared" si="5"/>
        <v>-1.0089285714285714</v>
      </c>
      <c r="N37" s="6">
        <f t="shared" si="6"/>
        <v>0.90196078431372551</v>
      </c>
      <c r="O37" s="4">
        <f t="shared" si="7"/>
        <v>-1</v>
      </c>
      <c r="P37">
        <v>22.52</v>
      </c>
    </row>
    <row r="38" spans="2:16" x14ac:dyDescent="0.25">
      <c r="I38" s="24">
        <v>4</v>
      </c>
      <c r="J38">
        <v>3.23</v>
      </c>
      <c r="K38">
        <v>842</v>
      </c>
      <c r="L38">
        <v>52</v>
      </c>
      <c r="M38" s="6">
        <f t="shared" si="5"/>
        <v>1.0089285714285712</v>
      </c>
      <c r="N38" s="6">
        <f t="shared" si="6"/>
        <v>0.90196078431372551</v>
      </c>
      <c r="O38" s="4">
        <f t="shared" si="7"/>
        <v>-1</v>
      </c>
      <c r="P38">
        <v>16.78</v>
      </c>
    </row>
    <row r="39" spans="2:16" x14ac:dyDescent="0.25">
      <c r="I39" s="24">
        <v>5</v>
      </c>
      <c r="J39">
        <v>0.97</v>
      </c>
      <c r="K39">
        <v>658</v>
      </c>
      <c r="L39">
        <v>148</v>
      </c>
      <c r="M39" s="6">
        <f t="shared" si="5"/>
        <v>-1.0089285714285714</v>
      </c>
      <c r="N39" s="6">
        <f t="shared" si="6"/>
        <v>-0.90196078431372551</v>
      </c>
      <c r="O39" s="4">
        <f t="shared" si="7"/>
        <v>1</v>
      </c>
      <c r="P39">
        <v>27.08</v>
      </c>
    </row>
    <row r="40" spans="2:16" x14ac:dyDescent="0.25">
      <c r="I40" s="24">
        <v>6</v>
      </c>
      <c r="J40">
        <v>3.23</v>
      </c>
      <c r="K40">
        <v>658</v>
      </c>
      <c r="L40">
        <v>148</v>
      </c>
      <c r="M40" s="6">
        <f t="shared" si="5"/>
        <v>1.0089285714285712</v>
      </c>
      <c r="N40" s="6">
        <f t="shared" si="6"/>
        <v>-0.90196078431372551</v>
      </c>
      <c r="O40" s="4">
        <f t="shared" si="7"/>
        <v>1</v>
      </c>
      <c r="P40">
        <v>20.97</v>
      </c>
    </row>
    <row r="41" spans="2:16" x14ac:dyDescent="0.25">
      <c r="I41" s="24">
        <v>7</v>
      </c>
      <c r="J41">
        <v>0.97</v>
      </c>
      <c r="K41">
        <v>842</v>
      </c>
      <c r="L41">
        <v>148</v>
      </c>
      <c r="M41" s="6">
        <f t="shared" si="5"/>
        <v>-1.0089285714285714</v>
      </c>
      <c r="N41" s="6">
        <f t="shared" si="6"/>
        <v>0.90196078431372551</v>
      </c>
      <c r="O41" s="4">
        <f t="shared" si="7"/>
        <v>1</v>
      </c>
      <c r="P41">
        <v>11</v>
      </c>
    </row>
    <row r="42" spans="2:16" x14ac:dyDescent="0.25">
      <c r="I42" s="24">
        <v>8</v>
      </c>
      <c r="J42">
        <v>3.23</v>
      </c>
      <c r="K42">
        <v>842</v>
      </c>
      <c r="L42">
        <v>148</v>
      </c>
      <c r="M42" s="6">
        <f t="shared" si="5"/>
        <v>1.0089285714285712</v>
      </c>
      <c r="N42" s="6">
        <f t="shared" si="6"/>
        <v>0.90196078431372551</v>
      </c>
      <c r="O42" s="4">
        <f t="shared" si="7"/>
        <v>1</v>
      </c>
      <c r="P42">
        <v>10.07</v>
      </c>
    </row>
    <row r="43" spans="2:16" x14ac:dyDescent="0.25">
      <c r="I43" s="24">
        <v>9</v>
      </c>
      <c r="J43">
        <v>0.2</v>
      </c>
      <c r="K43">
        <v>750</v>
      </c>
      <c r="L43">
        <v>100</v>
      </c>
      <c r="M43" s="27">
        <f t="shared" si="5"/>
        <v>-1.6964285714285714</v>
      </c>
      <c r="N43" s="6">
        <f t="shared" si="6"/>
        <v>0</v>
      </c>
      <c r="O43" s="4">
        <f t="shared" si="7"/>
        <v>0</v>
      </c>
      <c r="P43">
        <v>29.31</v>
      </c>
    </row>
    <row r="44" spans="2:16" x14ac:dyDescent="0.25">
      <c r="I44" s="24">
        <v>10</v>
      </c>
      <c r="J44">
        <v>4</v>
      </c>
      <c r="K44">
        <v>750</v>
      </c>
      <c r="L44">
        <v>100</v>
      </c>
      <c r="M44" s="27">
        <f t="shared" si="5"/>
        <v>1.6964285714285712</v>
      </c>
      <c r="N44" s="6">
        <f t="shared" si="6"/>
        <v>0</v>
      </c>
      <c r="O44" s="4">
        <f t="shared" si="7"/>
        <v>0</v>
      </c>
      <c r="P44">
        <v>22.5</v>
      </c>
    </row>
    <row r="45" spans="2:16" x14ac:dyDescent="0.25">
      <c r="I45" s="24">
        <v>11</v>
      </c>
      <c r="J45">
        <v>2.1</v>
      </c>
      <c r="K45">
        <v>595</v>
      </c>
      <c r="L45">
        <v>100</v>
      </c>
      <c r="M45" s="4">
        <f t="shared" si="5"/>
        <v>0</v>
      </c>
      <c r="N45" s="27">
        <f t="shared" si="6"/>
        <v>-1.5196078431372548</v>
      </c>
      <c r="O45" s="4">
        <f t="shared" si="7"/>
        <v>0</v>
      </c>
      <c r="P45">
        <v>25.37</v>
      </c>
    </row>
    <row r="46" spans="2:16" x14ac:dyDescent="0.25">
      <c r="I46" s="24">
        <v>12</v>
      </c>
      <c r="J46">
        <v>2.1</v>
      </c>
      <c r="K46">
        <v>905</v>
      </c>
      <c r="L46">
        <v>100</v>
      </c>
      <c r="M46" s="4">
        <f t="shared" si="5"/>
        <v>0</v>
      </c>
      <c r="N46" s="27">
        <f t="shared" si="6"/>
        <v>1.5196078431372548</v>
      </c>
      <c r="O46" s="4">
        <f t="shared" si="7"/>
        <v>0</v>
      </c>
      <c r="P46">
        <v>12.19</v>
      </c>
    </row>
    <row r="47" spans="2:16" x14ac:dyDescent="0.25">
      <c r="I47" s="24">
        <v>13</v>
      </c>
      <c r="J47">
        <v>2.1</v>
      </c>
      <c r="K47">
        <v>750</v>
      </c>
      <c r="L47">
        <v>20</v>
      </c>
      <c r="M47" s="4">
        <f t="shared" si="5"/>
        <v>0</v>
      </c>
      <c r="N47" s="6">
        <f t="shared" si="6"/>
        <v>0</v>
      </c>
      <c r="O47" s="27">
        <f t="shared" si="7"/>
        <v>-1.6666666666666667</v>
      </c>
      <c r="P47">
        <v>27.56</v>
      </c>
    </row>
    <row r="48" spans="2:16" x14ac:dyDescent="0.25">
      <c r="I48" s="24">
        <v>14</v>
      </c>
      <c r="J48">
        <v>2.1</v>
      </c>
      <c r="K48">
        <v>750</v>
      </c>
      <c r="L48">
        <v>180</v>
      </c>
      <c r="M48" s="4">
        <f t="shared" si="5"/>
        <v>0</v>
      </c>
      <c r="N48" s="6">
        <f t="shared" si="6"/>
        <v>0</v>
      </c>
      <c r="O48" s="27">
        <f t="shared" si="7"/>
        <v>1.6666666666666667</v>
      </c>
      <c r="P48">
        <v>19.39</v>
      </c>
    </row>
    <row r="49" spans="9:25" x14ac:dyDescent="0.25">
      <c r="I49" s="24">
        <v>15</v>
      </c>
      <c r="J49">
        <v>2.1</v>
      </c>
      <c r="K49">
        <v>750</v>
      </c>
      <c r="L49">
        <v>100</v>
      </c>
      <c r="M49" s="4">
        <f t="shared" si="5"/>
        <v>0</v>
      </c>
      <c r="N49" s="6">
        <f t="shared" si="6"/>
        <v>0</v>
      </c>
      <c r="O49" s="4">
        <f t="shared" si="7"/>
        <v>0</v>
      </c>
      <c r="P49">
        <v>21.16</v>
      </c>
    </row>
    <row r="50" spans="9:25" x14ac:dyDescent="0.25">
      <c r="I50" s="24">
        <v>16</v>
      </c>
      <c r="J50">
        <v>2.1</v>
      </c>
      <c r="K50">
        <v>750</v>
      </c>
      <c r="L50">
        <v>100</v>
      </c>
      <c r="M50" s="4">
        <f t="shared" si="5"/>
        <v>0</v>
      </c>
      <c r="N50" s="6">
        <f t="shared" si="6"/>
        <v>0</v>
      </c>
      <c r="O50" s="4">
        <f t="shared" si="7"/>
        <v>0</v>
      </c>
      <c r="P50">
        <v>22.03</v>
      </c>
    </row>
    <row r="51" spans="9:25" x14ac:dyDescent="0.25">
      <c r="I51" s="24">
        <v>17</v>
      </c>
      <c r="J51">
        <v>2.1</v>
      </c>
      <c r="K51">
        <v>750</v>
      </c>
      <c r="L51">
        <v>100</v>
      </c>
      <c r="M51" s="4">
        <f t="shared" si="5"/>
        <v>0</v>
      </c>
      <c r="N51" s="6">
        <f t="shared" si="6"/>
        <v>0</v>
      </c>
      <c r="O51" s="4">
        <f t="shared" si="7"/>
        <v>0</v>
      </c>
      <c r="P51">
        <v>21.93</v>
      </c>
    </row>
    <row r="52" spans="9:25" x14ac:dyDescent="0.25">
      <c r="I52" s="24">
        <v>18</v>
      </c>
      <c r="J52">
        <v>2.1</v>
      </c>
      <c r="K52">
        <v>750</v>
      </c>
      <c r="L52">
        <v>100</v>
      </c>
      <c r="M52" s="4">
        <f t="shared" si="5"/>
        <v>0</v>
      </c>
      <c r="N52" s="6">
        <f t="shared" si="6"/>
        <v>0</v>
      </c>
      <c r="O52" s="4">
        <f t="shared" si="7"/>
        <v>0</v>
      </c>
      <c r="P52">
        <v>20.99</v>
      </c>
    </row>
    <row r="53" spans="9:25" x14ac:dyDescent="0.25">
      <c r="I53" s="24">
        <v>19</v>
      </c>
      <c r="J53">
        <v>2.1</v>
      </c>
      <c r="K53">
        <v>750</v>
      </c>
      <c r="L53">
        <v>100</v>
      </c>
      <c r="M53" s="4">
        <f t="shared" si="5"/>
        <v>0</v>
      </c>
      <c r="N53" s="6">
        <f t="shared" si="6"/>
        <v>0</v>
      </c>
      <c r="O53" s="4">
        <f t="shared" si="7"/>
        <v>0</v>
      </c>
      <c r="P53">
        <v>20.81</v>
      </c>
    </row>
    <row r="54" spans="9:25" x14ac:dyDescent="0.25">
      <c r="I54" s="24">
        <v>20</v>
      </c>
      <c r="J54">
        <v>2.1</v>
      </c>
      <c r="K54">
        <v>750</v>
      </c>
      <c r="L54">
        <v>100</v>
      </c>
      <c r="M54" s="4">
        <f t="shared" si="5"/>
        <v>0</v>
      </c>
      <c r="N54" s="6">
        <f t="shared" si="6"/>
        <v>0</v>
      </c>
      <c r="O54" s="4">
        <f t="shared" si="7"/>
        <v>0</v>
      </c>
      <c r="P54">
        <v>21.28</v>
      </c>
    </row>
    <row r="55" spans="9:25" x14ac:dyDescent="0.25">
      <c r="I55" s="12"/>
      <c r="J55" s="13"/>
      <c r="K55" s="13"/>
      <c r="L55" s="14"/>
      <c r="M55" s="15"/>
      <c r="N55" s="16"/>
      <c r="O55" s="16"/>
      <c r="P55" s="16"/>
    </row>
    <row r="56" spans="9:25" x14ac:dyDescent="0.25">
      <c r="I56" s="12"/>
      <c r="J56" s="13"/>
      <c r="K56" s="13"/>
      <c r="L56" s="14"/>
      <c r="M56" s="15"/>
      <c r="N56" s="16"/>
      <c r="O56" s="16"/>
      <c r="P56" s="16"/>
    </row>
    <row r="57" spans="9:25" x14ac:dyDescent="0.25">
      <c r="I57" s="12"/>
      <c r="J57" s="13"/>
      <c r="K57" s="13"/>
      <c r="L57" s="14"/>
      <c r="M57" s="15"/>
      <c r="N57" s="16"/>
      <c r="O57" s="16"/>
      <c r="P57" s="16"/>
    </row>
    <row r="58" spans="9:25" x14ac:dyDescent="0.25">
      <c r="I58" s="17" t="s">
        <v>13</v>
      </c>
      <c r="J58" s="13"/>
      <c r="K58" s="13"/>
      <c r="L58" s="14"/>
      <c r="M58" s="16"/>
      <c r="N58" s="15"/>
      <c r="O58" s="16"/>
      <c r="P58" s="16"/>
    </row>
    <row r="59" spans="9:25" x14ac:dyDescent="0.25">
      <c r="I59" s="12"/>
      <c r="J59" s="13"/>
      <c r="K59" s="13"/>
      <c r="L59" s="14"/>
      <c r="M59" s="16"/>
      <c r="N59" s="15"/>
      <c r="O59" s="16"/>
      <c r="P59" s="16"/>
    </row>
    <row r="60" spans="9:25" ht="18.75" x14ac:dyDescent="0.35">
      <c r="I60" s="12"/>
      <c r="J60" s="13"/>
      <c r="K60" s="13"/>
      <c r="L60" s="18" t="s">
        <v>38</v>
      </c>
      <c r="M60" s="19" t="s">
        <v>39</v>
      </c>
      <c r="N60" s="19" t="s">
        <v>40</v>
      </c>
      <c r="O60" s="24" t="s">
        <v>27</v>
      </c>
      <c r="P60" s="24" t="s">
        <v>28</v>
      </c>
      <c r="Q60" s="24" t="s">
        <v>29</v>
      </c>
      <c r="R60" s="12" t="s">
        <v>24</v>
      </c>
      <c r="S60" s="12" t="s">
        <v>25</v>
      </c>
      <c r="T60" s="24" t="s">
        <v>26</v>
      </c>
      <c r="Y60" s="24" t="s">
        <v>5</v>
      </c>
    </row>
    <row r="61" spans="9:25" x14ac:dyDescent="0.25">
      <c r="I61" s="12"/>
      <c r="J61" s="13"/>
      <c r="K61" s="14">
        <v>1</v>
      </c>
      <c r="L61" s="14">
        <v>-1.0089285714285714</v>
      </c>
      <c r="M61" s="14">
        <v>-0.90196078431372551</v>
      </c>
      <c r="N61" s="16">
        <v>-1</v>
      </c>
      <c r="O61" s="26">
        <f t="shared" ref="O61:Q80" si="8">L61^2</f>
        <v>1.0179368622448979</v>
      </c>
      <c r="P61" s="26">
        <f t="shared" si="8"/>
        <v>0.81353325643983088</v>
      </c>
      <c r="Q61">
        <f t="shared" si="8"/>
        <v>1</v>
      </c>
      <c r="R61" s="29">
        <f t="shared" ref="R61:R80" si="9">L61*M61</f>
        <v>0.91001400560224088</v>
      </c>
      <c r="S61" s="14">
        <f t="shared" ref="S61:S80" si="10">L61*N61</f>
        <v>1.0089285714285714</v>
      </c>
      <c r="T61" s="26">
        <f t="shared" ref="T61:T80" si="11">M61*N61</f>
        <v>0.90196078431372551</v>
      </c>
      <c r="Y61" s="5">
        <f t="shared" ref="Y61:Y80" si="12">LN(P35)</f>
        <v>3.3460369704848798</v>
      </c>
    </row>
    <row r="62" spans="9:25" x14ac:dyDescent="0.25">
      <c r="I62" s="12"/>
      <c r="J62" s="13"/>
      <c r="K62" s="14">
        <v>1</v>
      </c>
      <c r="L62" s="14">
        <v>1.0089285714285712</v>
      </c>
      <c r="M62" s="14">
        <v>-0.90196078431372551</v>
      </c>
      <c r="N62" s="14">
        <v>-1</v>
      </c>
      <c r="O62" s="26">
        <f t="shared" si="8"/>
        <v>1.0179368622448974</v>
      </c>
      <c r="P62" s="26">
        <f t="shared" si="8"/>
        <v>0.81353325643983088</v>
      </c>
      <c r="Q62">
        <f t="shared" si="8"/>
        <v>1</v>
      </c>
      <c r="R62" s="29">
        <f t="shared" si="9"/>
        <v>-0.91001400560224066</v>
      </c>
      <c r="S62" s="14">
        <f t="shared" si="10"/>
        <v>-1.0089285714285712</v>
      </c>
      <c r="T62" s="26">
        <f t="shared" si="11"/>
        <v>0.90196078431372551</v>
      </c>
      <c r="Y62" s="5">
        <f t="shared" si="12"/>
        <v>3.0530573401732606</v>
      </c>
    </row>
    <row r="63" spans="9:25" x14ac:dyDescent="0.25">
      <c r="I63" s="16"/>
      <c r="J63" s="16"/>
      <c r="K63" s="14">
        <v>1</v>
      </c>
      <c r="L63" s="14">
        <v>-1.0089285714285714</v>
      </c>
      <c r="M63" s="14">
        <v>0.90196078431372551</v>
      </c>
      <c r="N63" s="14">
        <v>-1</v>
      </c>
      <c r="O63" s="26">
        <f t="shared" si="8"/>
        <v>1.0179368622448979</v>
      </c>
      <c r="P63" s="26">
        <f t="shared" si="8"/>
        <v>0.81353325643983088</v>
      </c>
      <c r="Q63">
        <f t="shared" si="8"/>
        <v>1</v>
      </c>
      <c r="R63" s="29">
        <f t="shared" si="9"/>
        <v>-0.91001400560224088</v>
      </c>
      <c r="S63" s="14">
        <f t="shared" si="10"/>
        <v>1.0089285714285714</v>
      </c>
      <c r="T63" s="26">
        <f t="shared" si="11"/>
        <v>-0.90196078431372551</v>
      </c>
      <c r="Y63" s="5">
        <f t="shared" si="12"/>
        <v>3.1144038032714896</v>
      </c>
    </row>
    <row r="64" spans="9:25" x14ac:dyDescent="0.25">
      <c r="K64" s="14">
        <v>1</v>
      </c>
      <c r="L64" s="14">
        <v>1.0089285714285712</v>
      </c>
      <c r="M64" s="14">
        <v>0.90196078431372551</v>
      </c>
      <c r="N64" s="14">
        <v>-1</v>
      </c>
      <c r="O64" s="26">
        <f t="shared" si="8"/>
        <v>1.0179368622448974</v>
      </c>
      <c r="P64" s="26">
        <f t="shared" si="8"/>
        <v>0.81353325643983088</v>
      </c>
      <c r="Q64">
        <f t="shared" si="8"/>
        <v>1</v>
      </c>
      <c r="R64" s="29">
        <f t="shared" si="9"/>
        <v>0.91001400560224066</v>
      </c>
      <c r="S64" s="14">
        <f t="shared" si="10"/>
        <v>-1.0089285714285712</v>
      </c>
      <c r="T64" s="26">
        <f t="shared" si="11"/>
        <v>-0.90196078431372551</v>
      </c>
      <c r="Y64" s="5">
        <f t="shared" si="12"/>
        <v>2.8201877010390604</v>
      </c>
    </row>
    <row r="65" spans="11:25" x14ac:dyDescent="0.25">
      <c r="K65" s="14">
        <v>1</v>
      </c>
      <c r="L65" s="14">
        <v>-1.0089285714285714</v>
      </c>
      <c r="M65" s="14">
        <v>-0.90196078431372551</v>
      </c>
      <c r="N65" s="16">
        <v>1</v>
      </c>
      <c r="O65" s="26">
        <f t="shared" si="8"/>
        <v>1.0179368622448979</v>
      </c>
      <c r="P65" s="26">
        <f t="shared" si="8"/>
        <v>0.81353325643983088</v>
      </c>
      <c r="Q65">
        <f t="shared" si="8"/>
        <v>1</v>
      </c>
      <c r="R65" s="29">
        <f t="shared" si="9"/>
        <v>0.91001400560224088</v>
      </c>
      <c r="S65" s="14">
        <f t="shared" si="10"/>
        <v>-1.0089285714285714</v>
      </c>
      <c r="T65" s="26">
        <f t="shared" si="11"/>
        <v>-0.90196078431372551</v>
      </c>
      <c r="Y65" s="5">
        <f t="shared" si="12"/>
        <v>3.298795448044074</v>
      </c>
    </row>
    <row r="66" spans="11:25" x14ac:dyDescent="0.25">
      <c r="K66" s="14">
        <v>1</v>
      </c>
      <c r="L66" s="14">
        <v>1.0089285714285712</v>
      </c>
      <c r="M66" s="14">
        <v>-0.90196078431372551</v>
      </c>
      <c r="N66" s="16">
        <v>1</v>
      </c>
      <c r="O66" s="26">
        <f t="shared" si="8"/>
        <v>1.0179368622448974</v>
      </c>
      <c r="P66" s="26">
        <f t="shared" si="8"/>
        <v>0.81353325643983088</v>
      </c>
      <c r="Q66">
        <f t="shared" si="8"/>
        <v>1</v>
      </c>
      <c r="R66" s="29">
        <f t="shared" si="9"/>
        <v>-0.91001400560224066</v>
      </c>
      <c r="S66" s="14">
        <f t="shared" si="10"/>
        <v>1.0089285714285712</v>
      </c>
      <c r="T66" s="26">
        <f t="shared" si="11"/>
        <v>-0.90196078431372551</v>
      </c>
      <c r="Y66" s="5">
        <f t="shared" si="12"/>
        <v>3.0430928449138284</v>
      </c>
    </row>
    <row r="67" spans="11:25" x14ac:dyDescent="0.25">
      <c r="K67" s="14">
        <v>1</v>
      </c>
      <c r="L67" s="14">
        <v>-1.0089285714285714</v>
      </c>
      <c r="M67" s="14">
        <v>0.90196078431372551</v>
      </c>
      <c r="N67" s="14">
        <v>1</v>
      </c>
      <c r="O67" s="26">
        <f t="shared" si="8"/>
        <v>1.0179368622448979</v>
      </c>
      <c r="P67" s="26">
        <f t="shared" si="8"/>
        <v>0.81353325643983088</v>
      </c>
      <c r="Q67">
        <f t="shared" si="8"/>
        <v>1</v>
      </c>
      <c r="R67" s="29">
        <f t="shared" si="9"/>
        <v>-0.91001400560224088</v>
      </c>
      <c r="S67" s="14">
        <f t="shared" si="10"/>
        <v>-1.0089285714285714</v>
      </c>
      <c r="T67" s="26">
        <f t="shared" si="11"/>
        <v>0.90196078431372551</v>
      </c>
      <c r="Y67" s="5">
        <f t="shared" si="12"/>
        <v>2.3978952727983707</v>
      </c>
    </row>
    <row r="68" spans="11:25" x14ac:dyDescent="0.25">
      <c r="K68" s="14">
        <v>1</v>
      </c>
      <c r="L68" s="14">
        <v>1.0089285714285712</v>
      </c>
      <c r="M68" s="14">
        <v>0.90196078431372551</v>
      </c>
      <c r="N68" s="16">
        <v>1</v>
      </c>
      <c r="O68" s="26">
        <f t="shared" si="8"/>
        <v>1.0179368622448974</v>
      </c>
      <c r="P68" s="26">
        <f t="shared" si="8"/>
        <v>0.81353325643983088</v>
      </c>
      <c r="Q68">
        <f t="shared" si="8"/>
        <v>1</v>
      </c>
      <c r="R68" s="29">
        <f t="shared" si="9"/>
        <v>0.91001400560224066</v>
      </c>
      <c r="S68" s="14">
        <f t="shared" si="10"/>
        <v>1.0089285714285712</v>
      </c>
      <c r="T68" s="26">
        <f t="shared" si="11"/>
        <v>0.90196078431372551</v>
      </c>
      <c r="Y68" s="5">
        <f t="shared" si="12"/>
        <v>2.3095607067304709</v>
      </c>
    </row>
    <row r="69" spans="11:25" x14ac:dyDescent="0.25">
      <c r="K69" s="14">
        <v>1</v>
      </c>
      <c r="L69" s="28">
        <v>-1.6964285714285714</v>
      </c>
      <c r="M69" s="16">
        <v>0</v>
      </c>
      <c r="N69" s="16">
        <v>0</v>
      </c>
      <c r="O69" s="1">
        <f t="shared" si="8"/>
        <v>2.8778698979591835</v>
      </c>
      <c r="P69">
        <f t="shared" si="8"/>
        <v>0</v>
      </c>
      <c r="Q69">
        <f t="shared" si="8"/>
        <v>0</v>
      </c>
      <c r="R69" s="15">
        <f t="shared" si="9"/>
        <v>0</v>
      </c>
      <c r="S69" s="16">
        <f t="shared" si="10"/>
        <v>0</v>
      </c>
      <c r="T69">
        <f t="shared" si="11"/>
        <v>0</v>
      </c>
      <c r="Y69" s="5">
        <f t="shared" si="12"/>
        <v>3.377928754722801</v>
      </c>
    </row>
    <row r="70" spans="11:25" x14ac:dyDescent="0.25">
      <c r="K70" s="14">
        <v>1</v>
      </c>
      <c r="L70" s="28">
        <v>1.6964285714285712</v>
      </c>
      <c r="M70" s="16">
        <v>0</v>
      </c>
      <c r="N70" s="16">
        <v>0</v>
      </c>
      <c r="O70" s="1">
        <f t="shared" si="8"/>
        <v>2.877869897959183</v>
      </c>
      <c r="P70">
        <f t="shared" si="8"/>
        <v>0</v>
      </c>
      <c r="Q70">
        <f t="shared" si="8"/>
        <v>0</v>
      </c>
      <c r="R70" s="15">
        <f t="shared" si="9"/>
        <v>0</v>
      </c>
      <c r="S70" s="16">
        <f t="shared" si="10"/>
        <v>0</v>
      </c>
      <c r="T70">
        <f t="shared" si="11"/>
        <v>0</v>
      </c>
      <c r="Y70" s="5">
        <f t="shared" si="12"/>
        <v>3.1135153092103742</v>
      </c>
    </row>
    <row r="71" spans="11:25" x14ac:dyDescent="0.25">
      <c r="K71" s="14">
        <v>1</v>
      </c>
      <c r="L71" s="16">
        <v>0</v>
      </c>
      <c r="M71" s="28">
        <v>-1.5196078431372548</v>
      </c>
      <c r="N71" s="16">
        <v>0</v>
      </c>
      <c r="O71">
        <f t="shared" si="8"/>
        <v>0</v>
      </c>
      <c r="P71" s="1">
        <f t="shared" si="8"/>
        <v>2.3092079969242598</v>
      </c>
      <c r="Q71">
        <f t="shared" si="8"/>
        <v>0</v>
      </c>
      <c r="R71" s="15">
        <f t="shared" si="9"/>
        <v>0</v>
      </c>
      <c r="S71" s="16">
        <f t="shared" si="10"/>
        <v>0</v>
      </c>
      <c r="T71">
        <f t="shared" si="11"/>
        <v>0</v>
      </c>
      <c r="Y71" s="5">
        <f t="shared" si="12"/>
        <v>3.2335673736111907</v>
      </c>
    </row>
    <row r="72" spans="11:25" x14ac:dyDescent="0.25">
      <c r="K72" s="14">
        <v>1</v>
      </c>
      <c r="L72" s="16">
        <v>0</v>
      </c>
      <c r="M72" s="28">
        <v>1.5196078431372548</v>
      </c>
      <c r="N72" s="16">
        <v>0</v>
      </c>
      <c r="O72">
        <f t="shared" si="8"/>
        <v>0</v>
      </c>
      <c r="P72" s="1">
        <f t="shared" si="8"/>
        <v>2.3092079969242598</v>
      </c>
      <c r="Q72">
        <f t="shared" si="8"/>
        <v>0</v>
      </c>
      <c r="R72" s="15">
        <f t="shared" si="9"/>
        <v>0</v>
      </c>
      <c r="S72" s="16">
        <f t="shared" si="10"/>
        <v>0</v>
      </c>
      <c r="T72">
        <f t="shared" si="11"/>
        <v>0</v>
      </c>
      <c r="Y72" s="5">
        <f t="shared" si="12"/>
        <v>2.5006159434931803</v>
      </c>
    </row>
    <row r="73" spans="11:25" x14ac:dyDescent="0.25">
      <c r="K73" s="14">
        <v>1</v>
      </c>
      <c r="L73" s="16">
        <v>0</v>
      </c>
      <c r="M73" s="16">
        <v>0</v>
      </c>
      <c r="N73" s="28">
        <v>-1.6666666666666667</v>
      </c>
      <c r="O73">
        <f t="shared" si="8"/>
        <v>0</v>
      </c>
      <c r="P73">
        <f t="shared" si="8"/>
        <v>0</v>
      </c>
      <c r="Q73" s="1">
        <f t="shared" si="8"/>
        <v>2.7777777777777781</v>
      </c>
      <c r="R73" s="15">
        <f t="shared" si="9"/>
        <v>0</v>
      </c>
      <c r="S73" s="16">
        <f t="shared" si="10"/>
        <v>0</v>
      </c>
      <c r="T73">
        <f t="shared" si="11"/>
        <v>0</v>
      </c>
      <c r="Y73" s="5">
        <f t="shared" si="12"/>
        <v>3.3163654461454577</v>
      </c>
    </row>
    <row r="74" spans="11:25" x14ac:dyDescent="0.25">
      <c r="K74" s="14">
        <v>1</v>
      </c>
      <c r="L74" s="16">
        <v>0</v>
      </c>
      <c r="M74" s="16">
        <v>0</v>
      </c>
      <c r="N74" s="28">
        <v>1.6666666666666667</v>
      </c>
      <c r="O74">
        <f t="shared" si="8"/>
        <v>0</v>
      </c>
      <c r="P74">
        <f t="shared" si="8"/>
        <v>0</v>
      </c>
      <c r="Q74" s="1">
        <f t="shared" si="8"/>
        <v>2.7777777777777781</v>
      </c>
      <c r="R74" s="15">
        <f t="shared" si="9"/>
        <v>0</v>
      </c>
      <c r="S74" s="16">
        <f t="shared" si="10"/>
        <v>0</v>
      </c>
      <c r="T74">
        <f t="shared" si="11"/>
        <v>0</v>
      </c>
      <c r="Y74" s="5">
        <f t="shared" si="12"/>
        <v>2.9647574692545606</v>
      </c>
    </row>
    <row r="75" spans="11:25" x14ac:dyDescent="0.25">
      <c r="K75" s="14">
        <v>1</v>
      </c>
      <c r="L75" s="16">
        <v>0</v>
      </c>
      <c r="M75" s="16">
        <v>0</v>
      </c>
      <c r="N75" s="16">
        <v>0</v>
      </c>
      <c r="O75">
        <f t="shared" si="8"/>
        <v>0</v>
      </c>
      <c r="P75">
        <f t="shared" si="8"/>
        <v>0</v>
      </c>
      <c r="Q75">
        <f t="shared" si="8"/>
        <v>0</v>
      </c>
      <c r="R75" s="15">
        <f t="shared" si="9"/>
        <v>0</v>
      </c>
      <c r="S75" s="16">
        <f t="shared" si="10"/>
        <v>0</v>
      </c>
      <c r="T75">
        <f t="shared" si="11"/>
        <v>0</v>
      </c>
      <c r="Y75" s="5">
        <f t="shared" si="12"/>
        <v>3.0521126069900988</v>
      </c>
    </row>
    <row r="76" spans="11:25" x14ac:dyDescent="0.25">
      <c r="K76" s="14">
        <v>1</v>
      </c>
      <c r="L76" s="16">
        <v>0</v>
      </c>
      <c r="M76" s="16">
        <v>0</v>
      </c>
      <c r="N76" s="16">
        <v>0</v>
      </c>
      <c r="O76">
        <f t="shared" si="8"/>
        <v>0</v>
      </c>
      <c r="P76">
        <f t="shared" si="8"/>
        <v>0</v>
      </c>
      <c r="Q76">
        <f t="shared" si="8"/>
        <v>0</v>
      </c>
      <c r="R76" s="15">
        <f t="shared" si="9"/>
        <v>0</v>
      </c>
      <c r="S76" s="16">
        <f t="shared" si="10"/>
        <v>0</v>
      </c>
      <c r="T76">
        <f t="shared" si="11"/>
        <v>0</v>
      </c>
      <c r="Y76" s="5">
        <f t="shared" si="12"/>
        <v>3.092405160814252</v>
      </c>
    </row>
    <row r="77" spans="11:25" x14ac:dyDescent="0.25">
      <c r="K77" s="14">
        <v>1</v>
      </c>
      <c r="L77" s="16">
        <v>0</v>
      </c>
      <c r="M77" s="16">
        <v>0</v>
      </c>
      <c r="N77" s="16">
        <v>0</v>
      </c>
      <c r="O77">
        <f t="shared" si="8"/>
        <v>0</v>
      </c>
      <c r="P77">
        <f t="shared" si="8"/>
        <v>0</v>
      </c>
      <c r="Q77">
        <f t="shared" si="8"/>
        <v>0</v>
      </c>
      <c r="R77" s="15">
        <f t="shared" si="9"/>
        <v>0</v>
      </c>
      <c r="S77" s="16">
        <f t="shared" si="10"/>
        <v>0</v>
      </c>
      <c r="T77">
        <f t="shared" si="11"/>
        <v>0</v>
      </c>
      <c r="Y77" s="5">
        <f t="shared" si="12"/>
        <v>3.0878555624297968</v>
      </c>
    </row>
    <row r="78" spans="11:25" x14ac:dyDescent="0.25">
      <c r="K78" s="14">
        <v>1</v>
      </c>
      <c r="L78" s="16">
        <v>0</v>
      </c>
      <c r="M78" s="16">
        <v>0</v>
      </c>
      <c r="N78" s="16">
        <v>0</v>
      </c>
      <c r="O78">
        <f t="shared" si="8"/>
        <v>0</v>
      </c>
      <c r="P78">
        <f t="shared" si="8"/>
        <v>0</v>
      </c>
      <c r="Q78">
        <f t="shared" si="8"/>
        <v>0</v>
      </c>
      <c r="R78" s="15">
        <f t="shared" si="9"/>
        <v>0</v>
      </c>
      <c r="S78" s="16">
        <f t="shared" si="10"/>
        <v>0</v>
      </c>
      <c r="T78">
        <f t="shared" si="11"/>
        <v>0</v>
      </c>
      <c r="Y78" s="5">
        <f t="shared" si="12"/>
        <v>3.0440461338325417</v>
      </c>
    </row>
    <row r="79" spans="11:25" x14ac:dyDescent="0.25">
      <c r="K79" s="14">
        <v>1</v>
      </c>
      <c r="L79" s="16">
        <v>0</v>
      </c>
      <c r="M79" s="16">
        <v>0</v>
      </c>
      <c r="N79" s="16">
        <v>0</v>
      </c>
      <c r="O79">
        <f t="shared" si="8"/>
        <v>0</v>
      </c>
      <c r="P79">
        <f t="shared" si="8"/>
        <v>0</v>
      </c>
      <c r="Q79">
        <f t="shared" si="8"/>
        <v>0</v>
      </c>
      <c r="R79" s="15">
        <f t="shared" si="9"/>
        <v>0</v>
      </c>
      <c r="S79" s="16">
        <f t="shared" si="10"/>
        <v>0</v>
      </c>
      <c r="T79">
        <f t="shared" si="11"/>
        <v>0</v>
      </c>
      <c r="Y79" s="5">
        <f t="shared" si="12"/>
        <v>3.0354336404055431</v>
      </c>
    </row>
    <row r="80" spans="11:25" x14ac:dyDescent="0.25">
      <c r="K80" s="14">
        <v>1</v>
      </c>
      <c r="L80" s="16">
        <v>0</v>
      </c>
      <c r="M80" s="16">
        <v>0</v>
      </c>
      <c r="N80" s="16">
        <v>0</v>
      </c>
      <c r="O80">
        <f t="shared" si="8"/>
        <v>0</v>
      </c>
      <c r="P80">
        <f t="shared" si="8"/>
        <v>0</v>
      </c>
      <c r="Q80">
        <f t="shared" si="8"/>
        <v>0</v>
      </c>
      <c r="R80" s="15">
        <f t="shared" si="9"/>
        <v>0</v>
      </c>
      <c r="S80" s="16">
        <f t="shared" si="10"/>
        <v>0</v>
      </c>
      <c r="T80">
        <f t="shared" si="11"/>
        <v>0</v>
      </c>
      <c r="Y80" s="5">
        <f t="shared" si="12"/>
        <v>3.0577676644734435</v>
      </c>
    </row>
    <row r="81" spans="10:26" x14ac:dyDescent="0.25">
      <c r="K81" s="14"/>
      <c r="L81" s="16"/>
      <c r="M81" s="16"/>
      <c r="N81" s="16"/>
      <c r="O81" s="15"/>
      <c r="P81" s="16"/>
      <c r="Y81" s="5"/>
    </row>
    <row r="84" spans="10:26" x14ac:dyDescent="0.25">
      <c r="J84" t="s">
        <v>14</v>
      </c>
      <c r="K84" s="14">
        <v>1</v>
      </c>
      <c r="L84" s="14">
        <v>-1.0089285714285714</v>
      </c>
      <c r="M84" s="14">
        <v>-0.90196078431372551</v>
      </c>
      <c r="N84" s="14">
        <v>-1</v>
      </c>
      <c r="O84" s="29">
        <v>1.0179368622448979</v>
      </c>
      <c r="P84" s="14">
        <v>0.81353325643983088</v>
      </c>
      <c r="Q84" s="26">
        <v>1</v>
      </c>
      <c r="R84" s="26">
        <v>0.91001400560224088</v>
      </c>
      <c r="S84" s="26">
        <v>1.0089285714285714</v>
      </c>
      <c r="T84" s="26">
        <v>0.90196078431372551</v>
      </c>
      <c r="Y84" t="s">
        <v>15</v>
      </c>
      <c r="Z84">
        <v>28.39</v>
      </c>
    </row>
    <row r="85" spans="10:26" x14ac:dyDescent="0.25">
      <c r="K85" s="14">
        <v>1</v>
      </c>
      <c r="L85" s="14">
        <v>1.0089285714285712</v>
      </c>
      <c r="M85" s="14">
        <v>-0.90196078431372551</v>
      </c>
      <c r="N85" s="14">
        <v>-1</v>
      </c>
      <c r="O85" s="29">
        <v>1.0179368622448974</v>
      </c>
      <c r="P85" s="14">
        <v>0.81353325643983088</v>
      </c>
      <c r="Q85" s="26">
        <v>1</v>
      </c>
      <c r="R85" s="26">
        <v>-0.91001400560224066</v>
      </c>
      <c r="S85" s="26">
        <v>-1.0089285714285712</v>
      </c>
      <c r="T85" s="26">
        <v>0.90196078431372551</v>
      </c>
      <c r="Z85">
        <v>21.18</v>
      </c>
    </row>
    <row r="86" spans="10:26" x14ac:dyDescent="0.25">
      <c r="K86" s="14">
        <v>1</v>
      </c>
      <c r="L86" s="14">
        <v>-1.0089285714285714</v>
      </c>
      <c r="M86" s="14">
        <v>0.90196078431372551</v>
      </c>
      <c r="N86" s="14">
        <v>-1</v>
      </c>
      <c r="O86" s="29">
        <v>1.0179368622448979</v>
      </c>
      <c r="P86" s="14">
        <v>0.81353325643983088</v>
      </c>
      <c r="Q86" s="26">
        <v>1</v>
      </c>
      <c r="R86" s="26">
        <v>-0.91001400560224088</v>
      </c>
      <c r="S86" s="26">
        <v>1.0089285714285714</v>
      </c>
      <c r="T86" s="26">
        <v>-0.90196078431372551</v>
      </c>
      <c r="Z86">
        <v>22.52</v>
      </c>
    </row>
    <row r="87" spans="10:26" x14ac:dyDescent="0.25">
      <c r="K87" s="14">
        <v>1</v>
      </c>
      <c r="L87" s="14">
        <v>1.0089285714285712</v>
      </c>
      <c r="M87" s="14">
        <v>0.90196078431372551</v>
      </c>
      <c r="N87" s="14">
        <v>-1</v>
      </c>
      <c r="O87" s="29">
        <v>1.0179368622448974</v>
      </c>
      <c r="P87" s="14">
        <v>0.81353325643983088</v>
      </c>
      <c r="Q87" s="26">
        <v>1</v>
      </c>
      <c r="R87" s="26">
        <v>0.91001400560224066</v>
      </c>
      <c r="S87" s="26">
        <v>-1.0089285714285712</v>
      </c>
      <c r="T87" s="26">
        <v>-0.90196078431372551</v>
      </c>
      <c r="Z87">
        <v>16.78</v>
      </c>
    </row>
    <row r="88" spans="10:26" x14ac:dyDescent="0.25">
      <c r="K88" s="14">
        <v>1</v>
      </c>
      <c r="L88" s="14">
        <v>-1.0089285714285714</v>
      </c>
      <c r="M88" s="14">
        <v>-0.90196078431372551</v>
      </c>
      <c r="N88" s="14">
        <v>1</v>
      </c>
      <c r="O88" s="29">
        <v>1.0179368622448979</v>
      </c>
      <c r="P88" s="14">
        <v>0.81353325643983088</v>
      </c>
      <c r="Q88" s="26">
        <v>1</v>
      </c>
      <c r="R88" s="26">
        <v>0.91001400560224088</v>
      </c>
      <c r="S88" s="26">
        <v>-1.0089285714285714</v>
      </c>
      <c r="T88" s="26">
        <v>-0.90196078431372551</v>
      </c>
      <c r="Z88">
        <v>27.08</v>
      </c>
    </row>
    <row r="89" spans="10:26" x14ac:dyDescent="0.25">
      <c r="K89" s="14">
        <v>1</v>
      </c>
      <c r="L89" s="14">
        <v>1.0089285714285712</v>
      </c>
      <c r="M89" s="14">
        <v>-0.90196078431372551</v>
      </c>
      <c r="N89" s="14">
        <v>1</v>
      </c>
      <c r="O89" s="29">
        <v>1.0179368622448974</v>
      </c>
      <c r="P89" s="14">
        <v>0.81353325643983088</v>
      </c>
      <c r="Q89" s="26">
        <v>1</v>
      </c>
      <c r="R89" s="26">
        <v>-0.91001400560224066</v>
      </c>
      <c r="S89" s="26">
        <v>1.0089285714285712</v>
      </c>
      <c r="T89" s="26">
        <v>-0.90196078431372551</v>
      </c>
      <c r="Z89">
        <v>20.97</v>
      </c>
    </row>
    <row r="90" spans="10:26" x14ac:dyDescent="0.25">
      <c r="K90" s="14">
        <v>1</v>
      </c>
      <c r="L90" s="14">
        <v>-1.0089285714285714</v>
      </c>
      <c r="M90" s="14">
        <v>0.90196078431372551</v>
      </c>
      <c r="N90" s="14">
        <v>1</v>
      </c>
      <c r="O90" s="29">
        <v>1.0179368622448979</v>
      </c>
      <c r="P90" s="14">
        <v>0.81353325643983088</v>
      </c>
      <c r="Q90" s="26">
        <v>1</v>
      </c>
      <c r="R90" s="26">
        <v>-0.91001400560224088</v>
      </c>
      <c r="S90" s="26">
        <v>-1.0089285714285714</v>
      </c>
      <c r="T90" s="26">
        <v>0.90196078431372551</v>
      </c>
      <c r="Z90">
        <v>11</v>
      </c>
    </row>
    <row r="91" spans="10:26" x14ac:dyDescent="0.25">
      <c r="K91" s="14">
        <v>1</v>
      </c>
      <c r="L91" s="14">
        <v>1.0089285714285712</v>
      </c>
      <c r="M91" s="14">
        <v>0.90196078431372551</v>
      </c>
      <c r="N91" s="14">
        <v>1</v>
      </c>
      <c r="O91" s="29">
        <v>1.0179368622448974</v>
      </c>
      <c r="P91" s="14">
        <v>0.81353325643983088</v>
      </c>
      <c r="Q91" s="26">
        <v>1</v>
      </c>
      <c r="R91" s="26">
        <v>0.91001400560224066</v>
      </c>
      <c r="S91" s="26">
        <v>1.0089285714285712</v>
      </c>
      <c r="T91" s="26">
        <v>0.90196078431372551</v>
      </c>
      <c r="Z91">
        <v>10.07</v>
      </c>
    </row>
    <row r="92" spans="10:26" x14ac:dyDescent="0.25">
      <c r="K92" s="14">
        <v>1</v>
      </c>
      <c r="L92" s="28">
        <v>-1.6964285714285714</v>
      </c>
      <c r="M92" s="16">
        <v>0</v>
      </c>
      <c r="N92" s="16">
        <v>0</v>
      </c>
      <c r="O92" s="15">
        <v>2.8778698979591835</v>
      </c>
      <c r="P92" s="16">
        <v>0</v>
      </c>
      <c r="Q92">
        <v>0</v>
      </c>
      <c r="R92" s="26">
        <v>0</v>
      </c>
      <c r="S92">
        <v>0</v>
      </c>
      <c r="T92" s="26">
        <v>0</v>
      </c>
      <c r="Z92">
        <v>29.31</v>
      </c>
    </row>
    <row r="93" spans="10:26" x14ac:dyDescent="0.25">
      <c r="K93" s="14">
        <v>1</v>
      </c>
      <c r="L93" s="28">
        <v>1.6964285714285712</v>
      </c>
      <c r="M93" s="16">
        <v>0</v>
      </c>
      <c r="N93" s="16">
        <v>0</v>
      </c>
      <c r="O93" s="15">
        <v>2.877869897959183</v>
      </c>
      <c r="P93" s="16">
        <v>0</v>
      </c>
      <c r="Q93">
        <v>0</v>
      </c>
      <c r="R93" s="26">
        <v>0</v>
      </c>
      <c r="S93">
        <v>0</v>
      </c>
      <c r="T93" s="26">
        <v>0</v>
      </c>
      <c r="Z93">
        <v>22.5</v>
      </c>
    </row>
    <row r="94" spans="10:26" x14ac:dyDescent="0.25">
      <c r="K94" s="14">
        <v>1</v>
      </c>
      <c r="L94" s="16">
        <v>0</v>
      </c>
      <c r="M94" s="28">
        <v>-1.5196078431372548</v>
      </c>
      <c r="N94" s="16">
        <v>0</v>
      </c>
      <c r="O94" s="15">
        <v>0</v>
      </c>
      <c r="P94" s="16">
        <v>2.3092079969242598</v>
      </c>
      <c r="Q94">
        <v>0</v>
      </c>
      <c r="R94">
        <v>0</v>
      </c>
      <c r="S94" s="26">
        <v>0</v>
      </c>
      <c r="T94" s="26">
        <v>0</v>
      </c>
      <c r="Z94">
        <v>25.37</v>
      </c>
    </row>
    <row r="95" spans="10:26" x14ac:dyDescent="0.25">
      <c r="K95">
        <v>1</v>
      </c>
      <c r="L95">
        <v>0</v>
      </c>
      <c r="M95" s="1">
        <v>1.5196078431372548</v>
      </c>
      <c r="N95">
        <v>0</v>
      </c>
      <c r="O95">
        <v>0</v>
      </c>
      <c r="P95">
        <v>2.3092079969242598</v>
      </c>
      <c r="Q95">
        <v>0</v>
      </c>
      <c r="R95">
        <v>0</v>
      </c>
      <c r="S95" s="26">
        <v>0</v>
      </c>
      <c r="T95" s="26">
        <v>0</v>
      </c>
      <c r="Z95">
        <v>12.19</v>
      </c>
    </row>
    <row r="96" spans="10:26" x14ac:dyDescent="0.25">
      <c r="K96">
        <v>1</v>
      </c>
      <c r="L96">
        <v>0</v>
      </c>
      <c r="M96">
        <v>0</v>
      </c>
      <c r="N96" s="1">
        <v>-1.6666666666666667</v>
      </c>
      <c r="O96">
        <v>0</v>
      </c>
      <c r="P96">
        <v>0</v>
      </c>
      <c r="Q96">
        <v>2.7777777777777781</v>
      </c>
      <c r="R96">
        <v>0</v>
      </c>
      <c r="S96">
        <v>0</v>
      </c>
      <c r="T96" s="26">
        <v>0</v>
      </c>
      <c r="Z96">
        <v>27.56</v>
      </c>
    </row>
    <row r="97" spans="10:30" x14ac:dyDescent="0.25">
      <c r="K97">
        <v>1</v>
      </c>
      <c r="L97">
        <v>0</v>
      </c>
      <c r="M97">
        <v>0</v>
      </c>
      <c r="N97" s="1">
        <v>1.6666666666666667</v>
      </c>
      <c r="O97">
        <v>0</v>
      </c>
      <c r="P97">
        <v>0</v>
      </c>
      <c r="Q97">
        <v>2.7777777777777781</v>
      </c>
      <c r="R97">
        <v>0</v>
      </c>
      <c r="S97">
        <v>0</v>
      </c>
      <c r="T97" s="26">
        <v>0</v>
      </c>
      <c r="Z97">
        <v>19.39</v>
      </c>
    </row>
    <row r="98" spans="10:30" x14ac:dyDescent="0.25"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Z98">
        <v>21.16</v>
      </c>
    </row>
    <row r="99" spans="10:30" x14ac:dyDescent="0.25">
      <c r="K99">
        <v>1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Z99">
        <v>22.03</v>
      </c>
    </row>
    <row r="100" spans="10:30" x14ac:dyDescent="0.25"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Z100">
        <v>21.93</v>
      </c>
    </row>
    <row r="101" spans="10:30" x14ac:dyDescent="0.25">
      <c r="K101">
        <v>1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Z101">
        <v>20.99</v>
      </c>
    </row>
    <row r="102" spans="10:30" x14ac:dyDescent="0.25"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Z102">
        <v>20.81</v>
      </c>
    </row>
    <row r="103" spans="10:30" x14ac:dyDescent="0.25"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Z103">
        <v>21.28</v>
      </c>
    </row>
    <row r="107" spans="10:30" ht="17.25" x14ac:dyDescent="0.25">
      <c r="J107" t="s">
        <v>16</v>
      </c>
      <c r="K107" s="14">
        <v>1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14">
        <v>1</v>
      </c>
      <c r="R107" s="14">
        <v>1</v>
      </c>
      <c r="S107" s="14">
        <v>1</v>
      </c>
      <c r="T107" s="14">
        <v>1</v>
      </c>
      <c r="U107" s="14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</row>
    <row r="108" spans="10:30" x14ac:dyDescent="0.25">
      <c r="K108" s="14">
        <v>-1.0089285714285714</v>
      </c>
      <c r="L108" s="14">
        <v>1.0089285714285712</v>
      </c>
      <c r="M108" s="14">
        <v>-1.0089285714285714</v>
      </c>
      <c r="N108" s="14">
        <v>1.0089285714285712</v>
      </c>
      <c r="O108" s="14">
        <v>-1.0089285714285714</v>
      </c>
      <c r="P108" s="14">
        <v>1.0089285714285712</v>
      </c>
      <c r="Q108" s="14">
        <v>-1.0089285714285714</v>
      </c>
      <c r="R108" s="14">
        <v>1.0089285714285712</v>
      </c>
      <c r="S108" s="28">
        <v>-1.6964285714285714</v>
      </c>
      <c r="T108" s="28">
        <v>1.6964285714285712</v>
      </c>
      <c r="U108" s="16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</row>
    <row r="109" spans="10:30" x14ac:dyDescent="0.25">
      <c r="K109" s="14">
        <v>-0.90196078431372551</v>
      </c>
      <c r="L109" s="14">
        <v>-0.90196078431372551</v>
      </c>
      <c r="M109" s="14">
        <v>0.90196078431372551</v>
      </c>
      <c r="N109" s="14">
        <v>0.90196078431372551</v>
      </c>
      <c r="O109" s="14">
        <v>-0.90196078431372551</v>
      </c>
      <c r="P109" s="14">
        <v>-0.90196078431372551</v>
      </c>
      <c r="Q109" s="14">
        <v>0.90196078431372551</v>
      </c>
      <c r="R109" s="14">
        <v>0.90196078431372551</v>
      </c>
      <c r="S109" s="16">
        <v>0</v>
      </c>
      <c r="T109" s="16">
        <v>0</v>
      </c>
      <c r="U109" s="28">
        <v>-1.5196078431372548</v>
      </c>
      <c r="V109" s="1">
        <v>1.5196078431372548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</row>
    <row r="110" spans="10:30" x14ac:dyDescent="0.25">
      <c r="K110" s="14">
        <v>-1</v>
      </c>
      <c r="L110" s="14">
        <v>-1</v>
      </c>
      <c r="M110" s="14">
        <v>-1</v>
      </c>
      <c r="N110" s="14">
        <v>-1</v>
      </c>
      <c r="O110" s="14">
        <v>1</v>
      </c>
      <c r="P110" s="14">
        <v>1</v>
      </c>
      <c r="Q110" s="14">
        <v>1</v>
      </c>
      <c r="R110" s="14">
        <v>1</v>
      </c>
      <c r="S110" s="16">
        <v>0</v>
      </c>
      <c r="T110" s="16">
        <v>0</v>
      </c>
      <c r="U110" s="16">
        <v>0</v>
      </c>
      <c r="V110">
        <v>0</v>
      </c>
      <c r="W110" s="1">
        <v>-1.6666666666666667</v>
      </c>
      <c r="X110" s="1">
        <v>1.6666666666666667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</row>
    <row r="111" spans="10:30" x14ac:dyDescent="0.25">
      <c r="K111" s="29">
        <v>0.91001400560224088</v>
      </c>
      <c r="L111" s="29">
        <v>-0.91001400560224066</v>
      </c>
      <c r="M111" s="29">
        <v>-0.91001400560224088</v>
      </c>
      <c r="N111" s="29">
        <v>0.91001400560224066</v>
      </c>
      <c r="O111" s="29">
        <v>0.91001400560224088</v>
      </c>
      <c r="P111" s="29">
        <v>-0.91001400560224066</v>
      </c>
      <c r="Q111" s="29">
        <v>-0.91001400560224088</v>
      </c>
      <c r="R111" s="29">
        <v>0.91001400560224066</v>
      </c>
      <c r="S111" s="15">
        <v>0</v>
      </c>
      <c r="T111" s="15">
        <v>0</v>
      </c>
      <c r="U111" s="15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</row>
    <row r="112" spans="10:30" x14ac:dyDescent="0.25">
      <c r="K112" s="14">
        <v>1.0089285714285714</v>
      </c>
      <c r="L112" s="14">
        <v>-1.0089285714285712</v>
      </c>
      <c r="M112" s="14">
        <v>1.0089285714285714</v>
      </c>
      <c r="N112" s="14">
        <v>-1.0089285714285712</v>
      </c>
      <c r="O112" s="14">
        <v>-1.0089285714285714</v>
      </c>
      <c r="P112" s="14">
        <v>1.0089285714285712</v>
      </c>
      <c r="Q112" s="14">
        <v>-1.0089285714285714</v>
      </c>
      <c r="R112" s="14">
        <v>1.0089285714285712</v>
      </c>
      <c r="S112" s="16">
        <v>0</v>
      </c>
      <c r="T112" s="16">
        <v>0</v>
      </c>
      <c r="U112" s="16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</row>
    <row r="113" spans="10:30" x14ac:dyDescent="0.25">
      <c r="K113" s="26">
        <v>0.90196078431372551</v>
      </c>
      <c r="L113" s="26">
        <v>0.90196078431372551</v>
      </c>
      <c r="M113" s="26">
        <v>-0.90196078431372551</v>
      </c>
      <c r="N113" s="26">
        <v>-0.90196078431372551</v>
      </c>
      <c r="O113" s="26">
        <v>-0.90196078431372551</v>
      </c>
      <c r="P113" s="26">
        <v>-0.90196078431372551</v>
      </c>
      <c r="Q113" s="26">
        <v>0.90196078431372551</v>
      </c>
      <c r="R113" s="26">
        <v>0.90196078431372551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</row>
    <row r="114" spans="10:30" x14ac:dyDescent="0.25">
      <c r="K114" s="26">
        <v>1.0179368622448979</v>
      </c>
      <c r="L114" s="26">
        <v>1.0179368622448974</v>
      </c>
      <c r="M114" s="26">
        <v>1.0179368622448979</v>
      </c>
      <c r="N114" s="26">
        <v>1.0179368622448974</v>
      </c>
      <c r="O114" s="26">
        <v>1.0179368622448979</v>
      </c>
      <c r="P114" s="26">
        <v>1.0179368622448974</v>
      </c>
      <c r="Q114" s="26">
        <v>1.0179368622448979</v>
      </c>
      <c r="R114" s="26">
        <v>1.0179368622448974</v>
      </c>
      <c r="S114" s="5">
        <v>2.8778698979591835</v>
      </c>
      <c r="T114" s="5">
        <v>2.877869897959183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</row>
    <row r="115" spans="10:30" x14ac:dyDescent="0.25">
      <c r="K115" s="26">
        <v>0.81353325643983088</v>
      </c>
      <c r="L115" s="26">
        <v>0.81353325643983088</v>
      </c>
      <c r="M115" s="26">
        <v>0.81353325643983088</v>
      </c>
      <c r="N115" s="26">
        <v>0.81353325643983088</v>
      </c>
      <c r="O115" s="26">
        <v>0.81353325643983088</v>
      </c>
      <c r="P115" s="26">
        <v>0.81353325643983088</v>
      </c>
      <c r="Q115" s="26">
        <v>0.81353325643983088</v>
      </c>
      <c r="R115" s="26">
        <v>0.81353325643983088</v>
      </c>
      <c r="S115">
        <v>0</v>
      </c>
      <c r="T115">
        <v>0</v>
      </c>
      <c r="U115" s="1">
        <v>2.3092079969242598</v>
      </c>
      <c r="V115" s="1">
        <v>2.3092079969242598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</row>
    <row r="116" spans="10:30" x14ac:dyDescent="0.25">
      <c r="K116">
        <v>1</v>
      </c>
      <c r="L116">
        <v>1</v>
      </c>
      <c r="M116">
        <v>1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0</v>
      </c>
      <c r="T116">
        <v>0</v>
      </c>
      <c r="U116">
        <v>0</v>
      </c>
      <c r="V116">
        <v>0</v>
      </c>
      <c r="W116" s="1">
        <v>2.7777777777777781</v>
      </c>
      <c r="X116" s="1">
        <v>2.7777777777777781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</row>
    <row r="118" spans="10:30" ht="17.25" x14ac:dyDescent="0.25">
      <c r="J118" t="s">
        <v>17</v>
      </c>
      <c r="K118">
        <f t="array" ref="K118:T127">MMULT(K107:AD116,K84:T103)</f>
        <v>20</v>
      </c>
      <c r="L118">
        <v>-1.1102230246251565E-15</v>
      </c>
      <c r="M118">
        <v>0</v>
      </c>
      <c r="N118">
        <v>0</v>
      </c>
      <c r="O118">
        <v>13.899234693877546</v>
      </c>
      <c r="P118">
        <v>11.126682045367167</v>
      </c>
      <c r="Q118">
        <v>13.555555555555557</v>
      </c>
      <c r="R118">
        <v>0</v>
      </c>
      <c r="S118">
        <v>0</v>
      </c>
      <c r="T118">
        <v>0</v>
      </c>
      <c r="Y118" t="s">
        <v>18</v>
      </c>
      <c r="Z118" s="1">
        <f t="array" ref="Z118:Z127">MMULT(K107:AD116,Z84:Z103)</f>
        <v>422.51</v>
      </c>
    </row>
    <row r="119" spans="10:30" x14ac:dyDescent="0.25">
      <c r="K119">
        <v>-1.1102230246251565E-15</v>
      </c>
      <c r="L119">
        <v>13.899234693877546</v>
      </c>
      <c r="M119">
        <v>0</v>
      </c>
      <c r="N119">
        <v>0</v>
      </c>
      <c r="O119">
        <v>-4.4408920985006262E-15</v>
      </c>
      <c r="P119">
        <v>-8.8817841970012523E-16</v>
      </c>
      <c r="Q119">
        <v>-8.8817841970012523E-16</v>
      </c>
      <c r="R119">
        <v>0</v>
      </c>
      <c r="S119">
        <v>0</v>
      </c>
      <c r="T119">
        <v>0</v>
      </c>
      <c r="Z119" s="1">
        <v>-31.721160714285737</v>
      </c>
    </row>
    <row r="120" spans="10:30" x14ac:dyDescent="0.25">
      <c r="K120">
        <v>0</v>
      </c>
      <c r="L120">
        <v>0</v>
      </c>
      <c r="M120">
        <v>11.126682045367167</v>
      </c>
      <c r="N120">
        <v>0</v>
      </c>
      <c r="O120">
        <v>1.1102230246251565E-16</v>
      </c>
      <c r="P120">
        <v>0</v>
      </c>
      <c r="Q120">
        <v>0</v>
      </c>
      <c r="R120">
        <v>-8.8817841970012523E-16</v>
      </c>
      <c r="S120">
        <v>0</v>
      </c>
      <c r="T120">
        <v>-2.2204460492503131E-16</v>
      </c>
      <c r="Z120" s="1">
        <v>-53.6264705882353</v>
      </c>
    </row>
    <row r="121" spans="10:30" x14ac:dyDescent="0.25">
      <c r="K121">
        <v>0</v>
      </c>
      <c r="L121">
        <v>0</v>
      </c>
      <c r="M121">
        <v>0</v>
      </c>
      <c r="N121">
        <v>13.555555555555557</v>
      </c>
      <c r="O121">
        <v>0</v>
      </c>
      <c r="P121">
        <v>-2.2204460492503131E-16</v>
      </c>
      <c r="Q121">
        <v>0</v>
      </c>
      <c r="R121">
        <v>0</v>
      </c>
      <c r="S121">
        <v>-8.8817841970012523E-16</v>
      </c>
      <c r="T121">
        <v>0</v>
      </c>
      <c r="Z121" s="1">
        <v>-33.366666666666667</v>
      </c>
    </row>
    <row r="122" spans="10:30" x14ac:dyDescent="0.25">
      <c r="K122">
        <v>0</v>
      </c>
      <c r="L122">
        <v>0</v>
      </c>
      <c r="M122">
        <v>-8.8817841970012523E-16</v>
      </c>
      <c r="N122">
        <v>0</v>
      </c>
      <c r="O122">
        <v>0</v>
      </c>
      <c r="P122">
        <v>0</v>
      </c>
      <c r="Q122">
        <v>0</v>
      </c>
      <c r="R122">
        <v>6.6250039231378812</v>
      </c>
      <c r="S122">
        <v>0</v>
      </c>
      <c r="T122">
        <v>0</v>
      </c>
      <c r="Z122" s="1">
        <v>6.0515931372549012</v>
      </c>
    </row>
    <row r="123" spans="10:30" x14ac:dyDescent="0.25">
      <c r="K123">
        <v>0</v>
      </c>
      <c r="L123">
        <v>0</v>
      </c>
      <c r="M123">
        <v>0</v>
      </c>
      <c r="N123">
        <v>-8.8817841970012523E-16</v>
      </c>
      <c r="O123">
        <v>0</v>
      </c>
      <c r="P123">
        <v>0</v>
      </c>
      <c r="Q123">
        <v>0</v>
      </c>
      <c r="R123">
        <v>0</v>
      </c>
      <c r="S123">
        <v>8.1434948979591795</v>
      </c>
      <c r="T123">
        <v>0</v>
      </c>
      <c r="Z123" s="1">
        <v>5.9627678571428575</v>
      </c>
    </row>
    <row r="124" spans="10:30" x14ac:dyDescent="0.25">
      <c r="K124">
        <v>0</v>
      </c>
      <c r="L124">
        <v>0</v>
      </c>
      <c r="M124">
        <v>-2.2204460492503131E-16</v>
      </c>
      <c r="N124">
        <v>0</v>
      </c>
      <c r="O124">
        <v>-1.1102230246251565E-16</v>
      </c>
      <c r="P124">
        <v>0</v>
      </c>
      <c r="Q124">
        <v>0</v>
      </c>
      <c r="R124">
        <v>0</v>
      </c>
      <c r="S124">
        <v>0</v>
      </c>
      <c r="T124">
        <v>6.508266051518647</v>
      </c>
      <c r="Z124" s="1">
        <v>-15.071764705882346</v>
      </c>
    </row>
    <row r="125" spans="10:30" x14ac:dyDescent="0.25">
      <c r="K125">
        <v>13.899234693877546</v>
      </c>
      <c r="L125">
        <v>-4.4408920985006262E-15</v>
      </c>
      <c r="M125">
        <v>1.1102230246251565E-16</v>
      </c>
      <c r="N125">
        <v>0</v>
      </c>
      <c r="O125">
        <v>24.853833943295101</v>
      </c>
      <c r="P125">
        <v>6.6250039231378812</v>
      </c>
      <c r="Q125">
        <v>8.1434948979591795</v>
      </c>
      <c r="R125">
        <v>0</v>
      </c>
      <c r="S125">
        <v>0</v>
      </c>
      <c r="T125">
        <v>-1.1102230246251565E-16</v>
      </c>
      <c r="Z125" s="1">
        <v>309.9262842793367</v>
      </c>
    </row>
    <row r="126" spans="10:30" x14ac:dyDescent="0.25">
      <c r="K126">
        <v>11.126682045367167</v>
      </c>
      <c r="L126">
        <v>-8.8817841970012523E-16</v>
      </c>
      <c r="M126">
        <v>0</v>
      </c>
      <c r="N126">
        <v>-2.2204460492503131E-16</v>
      </c>
      <c r="O126">
        <v>6.6250039231378812</v>
      </c>
      <c r="P126">
        <v>15.95957402078667</v>
      </c>
      <c r="Q126">
        <v>6.508266051518647</v>
      </c>
      <c r="R126">
        <v>0</v>
      </c>
      <c r="S126">
        <v>0</v>
      </c>
      <c r="T126">
        <v>0</v>
      </c>
      <c r="Z126" s="1">
        <v>215.26397154940409</v>
      </c>
    </row>
    <row r="127" spans="10:30" x14ac:dyDescent="0.25">
      <c r="K127">
        <v>13.555555555555557</v>
      </c>
      <c r="L127">
        <v>-8.8817841970012523E-16</v>
      </c>
      <c r="M127">
        <v>0</v>
      </c>
      <c r="N127">
        <v>0</v>
      </c>
      <c r="O127">
        <v>8.1434948979591795</v>
      </c>
      <c r="P127">
        <v>6.508266051518647</v>
      </c>
      <c r="Q127">
        <v>23.432098765432102</v>
      </c>
      <c r="R127">
        <v>0</v>
      </c>
      <c r="S127">
        <v>0</v>
      </c>
      <c r="T127">
        <v>0</v>
      </c>
      <c r="Z127" s="1">
        <v>288.40666666666669</v>
      </c>
    </row>
    <row r="129" spans="7:33" ht="17.25" x14ac:dyDescent="0.25">
      <c r="J129" t="s">
        <v>19</v>
      </c>
      <c r="K129">
        <f t="array" ref="K129:T138">MINVERSE(K118:T127)</f>
        <v>0.16628257517614431</v>
      </c>
      <c r="L129">
        <v>-1.2605365323082611E-17</v>
      </c>
      <c r="M129">
        <v>5.5512049938555492E-19</v>
      </c>
      <c r="N129">
        <v>-1.1359012637931191E-18</v>
      </c>
      <c r="O129">
        <v>7.4422000893529883E-35</v>
      </c>
      <c r="P129">
        <v>-1.2388820795651031E-34</v>
      </c>
      <c r="Q129">
        <v>-9.4904683438490364E-19</v>
      </c>
      <c r="R129">
        <v>-5.5634310913466455E-2</v>
      </c>
      <c r="S129">
        <v>-6.934540333538898E-2</v>
      </c>
      <c r="T129">
        <v>-5.7599476589791934E-2</v>
      </c>
      <c r="Y129" t="s">
        <v>20</v>
      </c>
      <c r="Z129" s="25">
        <f t="array" ref="Z129:Z138">MMULT(K129:T138,Z118:Z127)</f>
        <v>21.473875602143007</v>
      </c>
      <c r="AA129" s="22"/>
    </row>
    <row r="130" spans="7:33" ht="18" x14ac:dyDescent="0.35">
      <c r="K130">
        <v>-1.2605365323082608E-17</v>
      </c>
      <c r="L130">
        <v>7.1946407268055457E-2</v>
      </c>
      <c r="M130">
        <v>-1.7867173841034627E-34</v>
      </c>
      <c r="N130">
        <v>7.039686992228835E-35</v>
      </c>
      <c r="O130">
        <v>-2.3953552949929738E-50</v>
      </c>
      <c r="P130">
        <v>7.6779050595442204E-51</v>
      </c>
      <c r="Q130">
        <v>3.0546133302602941E-34</v>
      </c>
      <c r="R130">
        <v>1.790652490256319E-17</v>
      </c>
      <c r="S130">
        <v>4.2976440769231313E-18</v>
      </c>
      <c r="T130">
        <v>2.6025014500184096E-18</v>
      </c>
      <c r="Z130" s="25">
        <v>-2.2822235477654407</v>
      </c>
      <c r="AA130" s="18" t="s">
        <v>38</v>
      </c>
    </row>
    <row r="131" spans="7:33" ht="18" x14ac:dyDescent="0.35">
      <c r="K131">
        <v>5.5512049938555472E-19</v>
      </c>
      <c r="L131">
        <v>-1.7867173841034629E-34</v>
      </c>
      <c r="M131">
        <v>8.9874051934140733E-2</v>
      </c>
      <c r="N131">
        <v>-1.3552330181130948E-36</v>
      </c>
      <c r="O131">
        <v>1.2048927720650163E-17</v>
      </c>
      <c r="P131">
        <v>-1.4780984521213037E-52</v>
      </c>
      <c r="Q131">
        <v>3.0662619193435489E-18</v>
      </c>
      <c r="R131">
        <v>-6.6826223514193801E-19</v>
      </c>
      <c r="S131">
        <v>-8.2735342630629759E-20</v>
      </c>
      <c r="T131">
        <v>-6.5914413421912302E-20</v>
      </c>
      <c r="Z131" s="25">
        <v>-4.8196282026917299</v>
      </c>
      <c r="AA131" s="19" t="s">
        <v>39</v>
      </c>
    </row>
    <row r="132" spans="7:33" ht="18" x14ac:dyDescent="0.35">
      <c r="K132">
        <v>-1.1359012637931191E-18</v>
      </c>
      <c r="L132">
        <v>7.039686992228835E-35</v>
      </c>
      <c r="M132">
        <v>-1.3552330181130949E-36</v>
      </c>
      <c r="N132">
        <v>7.3770491803278673E-2</v>
      </c>
      <c r="O132">
        <v>-1.8168875585857795E-52</v>
      </c>
      <c r="P132">
        <v>8.0458525057536716E-18</v>
      </c>
      <c r="Q132">
        <v>2.3169376867144393E-36</v>
      </c>
      <c r="R132">
        <v>1.3582178134901246E-19</v>
      </c>
      <c r="S132">
        <v>1.7064708315604561E-18</v>
      </c>
      <c r="T132">
        <v>1.3594781049974497E-19</v>
      </c>
      <c r="Z132" s="25">
        <v>-2.4614754098360652</v>
      </c>
      <c r="AA132" s="19" t="s">
        <v>40</v>
      </c>
    </row>
    <row r="133" spans="7:33" ht="18.75" x14ac:dyDescent="0.35">
      <c r="K133">
        <v>-5.5634310913466448E-2</v>
      </c>
      <c r="L133">
        <v>1.790652490256319E-17</v>
      </c>
      <c r="M133">
        <v>-6.6826223514193801E-19</v>
      </c>
      <c r="N133">
        <v>1.3582178134901246E-19</v>
      </c>
      <c r="O133">
        <v>-8.9590301053363934E-35</v>
      </c>
      <c r="P133">
        <v>1.481353849066125E-35</v>
      </c>
      <c r="Q133">
        <v>1.1424765604988928E-18</v>
      </c>
      <c r="R133">
        <v>6.6973403076928506E-2</v>
      </c>
      <c r="S133">
        <v>8.2917560791566178E-3</v>
      </c>
      <c r="T133">
        <v>6.6059584793795841E-3</v>
      </c>
      <c r="Z133" s="25">
        <v>0.94088406702047389</v>
      </c>
      <c r="AA133" s="24" t="s">
        <v>27</v>
      </c>
    </row>
    <row r="134" spans="7:33" ht="18.75" x14ac:dyDescent="0.35">
      <c r="K134">
        <v>-6.934540333538898E-2</v>
      </c>
      <c r="L134">
        <v>4.2976440769231321E-18</v>
      </c>
      <c r="M134">
        <v>-8.2735342630629771E-20</v>
      </c>
      <c r="N134">
        <v>1.7064708315604561E-18</v>
      </c>
      <c r="O134">
        <v>-1.1091879600912923E-35</v>
      </c>
      <c r="P134">
        <v>1.8611794879610691E-34</v>
      </c>
      <c r="Q134">
        <v>1.4144625374537696E-19</v>
      </c>
      <c r="R134">
        <v>8.2917560791566178E-3</v>
      </c>
      <c r="S134">
        <v>0.10417798788204262</v>
      </c>
      <c r="T134">
        <v>8.2994500069372597E-3</v>
      </c>
      <c r="Z134" s="25">
        <v>-1.909909080289979</v>
      </c>
      <c r="AA134" s="24" t="s">
        <v>28</v>
      </c>
    </row>
    <row r="135" spans="7:33" ht="18.75" x14ac:dyDescent="0.35">
      <c r="K135">
        <v>-5.7599476589791927E-2</v>
      </c>
      <c r="L135">
        <v>2.6025014500184096E-18</v>
      </c>
      <c r="M135">
        <v>-6.591441342191229E-20</v>
      </c>
      <c r="N135">
        <v>1.3594781049974497E-19</v>
      </c>
      <c r="O135">
        <v>-8.8367886612218014E-36</v>
      </c>
      <c r="P135">
        <v>1.4827283986094892E-35</v>
      </c>
      <c r="Q135">
        <v>1.1268880444452107E-19</v>
      </c>
      <c r="R135">
        <v>6.6059584793795832E-3</v>
      </c>
      <c r="S135">
        <v>8.2994500069372579E-3</v>
      </c>
      <c r="T135">
        <v>7.1397031214826892E-2</v>
      </c>
      <c r="Z135" s="25">
        <v>8.8957664397923963E-2</v>
      </c>
      <c r="AA135" s="24" t="s">
        <v>29</v>
      </c>
    </row>
    <row r="136" spans="7:33" ht="18" x14ac:dyDescent="0.35">
      <c r="K136">
        <v>7.4422000893529894E-35</v>
      </c>
      <c r="L136">
        <v>-2.3953552949929738E-50</v>
      </c>
      <c r="M136">
        <v>1.2048927720650163E-17</v>
      </c>
      <c r="N136">
        <v>-1.8168875585857795E-52</v>
      </c>
      <c r="O136">
        <v>0.15094330684205207</v>
      </c>
      <c r="P136">
        <v>-1.9816065961580538E-68</v>
      </c>
      <c r="Q136">
        <v>4.110771401051963E-34</v>
      </c>
      <c r="R136">
        <v>-8.9590301053363945E-35</v>
      </c>
      <c r="S136">
        <v>-1.1091879600912923E-35</v>
      </c>
      <c r="T136">
        <v>-8.8367886612218014E-36</v>
      </c>
      <c r="Z136" s="25">
        <v>0.91344747979992236</v>
      </c>
      <c r="AA136" s="12" t="s">
        <v>24</v>
      </c>
    </row>
    <row r="137" spans="7:33" ht="18" x14ac:dyDescent="0.35">
      <c r="K137">
        <v>-1.2388820795651031E-34</v>
      </c>
      <c r="L137">
        <v>7.6779050595442228E-51</v>
      </c>
      <c r="M137">
        <v>-1.4780984521213035E-52</v>
      </c>
      <c r="N137">
        <v>8.04585250575367E-18</v>
      </c>
      <c r="O137">
        <v>-1.9816065961580534E-68</v>
      </c>
      <c r="P137">
        <v>0.12279739995301127</v>
      </c>
      <c r="Q137">
        <v>2.5269912720709235E-52</v>
      </c>
      <c r="R137">
        <v>1.4813538490661253E-35</v>
      </c>
      <c r="S137">
        <v>1.8611794879610691E-34</v>
      </c>
      <c r="T137">
        <v>1.4827283986094889E-35</v>
      </c>
      <c r="Z137" s="25">
        <v>0.73221238938053124</v>
      </c>
      <c r="AA137" s="12" t="s">
        <v>25</v>
      </c>
    </row>
    <row r="138" spans="7:33" ht="18" x14ac:dyDescent="0.35">
      <c r="K138">
        <v>-9.4904683438490364E-19</v>
      </c>
      <c r="L138">
        <v>3.0546133302602941E-34</v>
      </c>
      <c r="M138">
        <v>3.0662619193435485E-18</v>
      </c>
      <c r="N138">
        <v>2.3169376867144386E-36</v>
      </c>
      <c r="O138">
        <v>4.110771401051963E-34</v>
      </c>
      <c r="P138">
        <v>2.5269912720709235E-52</v>
      </c>
      <c r="Q138">
        <v>0.1536507561436673</v>
      </c>
      <c r="R138">
        <v>1.142476560498893E-18</v>
      </c>
      <c r="S138">
        <v>1.4144625374537696E-19</v>
      </c>
      <c r="T138">
        <v>1.1268880444452109E-19</v>
      </c>
      <c r="Z138" s="25">
        <v>-2.3157880434782601</v>
      </c>
      <c r="AA138" s="24" t="s">
        <v>26</v>
      </c>
    </row>
    <row r="139" spans="7:33" ht="18.75" x14ac:dyDescent="0.35">
      <c r="N139" s="18" t="s">
        <v>38</v>
      </c>
      <c r="O139" s="19" t="s">
        <v>39</v>
      </c>
      <c r="P139" s="19" t="s">
        <v>40</v>
      </c>
      <c r="Q139" s="24" t="s">
        <v>27</v>
      </c>
      <c r="R139" s="24" t="s">
        <v>28</v>
      </c>
      <c r="S139" s="24" t="s">
        <v>29</v>
      </c>
      <c r="T139" s="12" t="s">
        <v>24</v>
      </c>
      <c r="U139" s="12" t="s">
        <v>25</v>
      </c>
      <c r="V139" s="24" t="s">
        <v>26</v>
      </c>
    </row>
    <row r="140" spans="7:33" x14ac:dyDescent="0.25">
      <c r="G140" t="s">
        <v>21</v>
      </c>
      <c r="M140">
        <v>21.473875602143007</v>
      </c>
      <c r="N140">
        <v>-2.2822235477654407</v>
      </c>
      <c r="O140">
        <v>-4.8196282026917299</v>
      </c>
      <c r="P140">
        <v>-2.4614754098360652</v>
      </c>
      <c r="Q140">
        <v>0.94088406702047389</v>
      </c>
      <c r="R140">
        <v>-1.909909080289979</v>
      </c>
      <c r="S140">
        <v>8.8957664397923963E-2</v>
      </c>
      <c r="T140">
        <v>0.91344747979992236</v>
      </c>
      <c r="U140">
        <v>0.73221238938053124</v>
      </c>
      <c r="V140">
        <v>-2.3157880434782601</v>
      </c>
      <c r="Y140" s="11"/>
    </row>
    <row r="142" spans="7:33" x14ac:dyDescent="0.25">
      <c r="G142" s="7" t="s">
        <v>9</v>
      </c>
      <c r="H142" s="7" t="s">
        <v>10</v>
      </c>
      <c r="I142" t="s">
        <v>11</v>
      </c>
      <c r="L142" s="25">
        <f>H164</f>
        <v>-1.5196078431372548</v>
      </c>
      <c r="M142" s="25">
        <f>L142+$H$165</f>
        <v>-1.3596491228070176</v>
      </c>
      <c r="N142" s="25">
        <f t="shared" ref="N142:AE142" si="13">M142+$H$165</f>
        <v>-1.1996904024767803</v>
      </c>
      <c r="O142" s="25">
        <f t="shared" si="13"/>
        <v>-1.039731682146543</v>
      </c>
      <c r="P142" s="25">
        <f t="shared" si="13"/>
        <v>-0.8797729618163056</v>
      </c>
      <c r="Q142" s="25">
        <f t="shared" si="13"/>
        <v>-0.71981424148606821</v>
      </c>
      <c r="R142" s="25">
        <f t="shared" si="13"/>
        <v>-0.55985552115583082</v>
      </c>
      <c r="S142" s="25">
        <f t="shared" si="13"/>
        <v>-0.39989680082559342</v>
      </c>
      <c r="T142" s="25">
        <f t="shared" si="13"/>
        <v>-0.23993808049535606</v>
      </c>
      <c r="U142" s="25">
        <f t="shared" si="13"/>
        <v>-7.9979360165118696E-2</v>
      </c>
      <c r="V142" s="25">
        <f t="shared" si="13"/>
        <v>7.9979360165118668E-2</v>
      </c>
      <c r="W142" s="25">
        <f t="shared" si="13"/>
        <v>0.23993808049535603</v>
      </c>
      <c r="X142" s="25">
        <f t="shared" si="13"/>
        <v>0.39989680082559342</v>
      </c>
      <c r="Y142" s="25">
        <f t="shared" si="13"/>
        <v>0.55985552115583082</v>
      </c>
      <c r="Z142" s="25">
        <f t="shared" si="13"/>
        <v>0.71981424148606821</v>
      </c>
      <c r="AA142" s="25">
        <f t="shared" si="13"/>
        <v>0.8797729618163056</v>
      </c>
      <c r="AB142" s="25">
        <f t="shared" si="13"/>
        <v>1.039731682146543</v>
      </c>
      <c r="AC142" s="25">
        <f t="shared" si="13"/>
        <v>1.1996904024767803</v>
      </c>
      <c r="AD142" s="25">
        <f t="shared" si="13"/>
        <v>1.3596491228070176</v>
      </c>
      <c r="AE142" s="25">
        <f t="shared" si="13"/>
        <v>1.5196078431372548</v>
      </c>
      <c r="AF142" s="25"/>
      <c r="AG142" s="25"/>
    </row>
    <row r="143" spans="7:33" x14ac:dyDescent="0.25">
      <c r="G143" s="14">
        <v>-1.0089285714285714</v>
      </c>
      <c r="H143" s="14">
        <v>-0.90196078431372551</v>
      </c>
      <c r="I143" s="16">
        <v>-1</v>
      </c>
      <c r="K143" s="25">
        <f>G164</f>
        <v>-1.6964285714285714</v>
      </c>
      <c r="L143">
        <f>$M$140-($N$140*K143)-($O$140*$L$142)-($P$140*AF143)+($Q$140*K143^2)-($R$140*$L$142^2)+($S$140*AF143^2)+($T$140*K143*$L$142)+($U$140*K143*AF143)-($V$140*AF143*$L$142)</f>
        <v>23.831241120614337</v>
      </c>
      <c r="M143">
        <f>$M$140-($N$140*K143)-($O$140*$M$142)-($P$140*AF143)+($Q$140*K143^2)-($R$140*$L$142^2)+($S$140*AF143^2)+($T$140*K143*M142)+($U$140*K143*AF143)-($V$140*AF143*$L$142)</f>
        <v>24.354310902777655</v>
      </c>
      <c r="N143">
        <f>$M$140-($N$140*K143)-($O$140*$N$142)-($P$140*$AF143)+($Q$140*K143^2)-($R$140*L142^2)+($S$140*AF143^2)+($T$140*K143*$N$142)+($U$140*K143*AF143)-($V$140*AF143*$L$142)</f>
        <v>24.877380684940974</v>
      </c>
      <c r="O143">
        <f>$M$140-($N$140*K143)-($O$140*O$142)-($P$140*AF143)+($Q$140*K143^2)-($R$140*$L$142^2)+($S$140*AF143^2)+($T$140*K143*$O$142)+($U$140*K143*AF143)-($V$140*AF143*$L$142)</f>
        <v>25.400450467104285</v>
      </c>
      <c r="P143">
        <f>$M$140-($N$140*K143)-($O$140*P$142)-($P$140*AF143)+($Q$140*K143^2)-($R$140*$L$142^2)+($S$140*$AF$143^2)+($T$140*K143*$P$142)+($U$140*K143*AF143)-($V$140*AF143*$L$142)</f>
        <v>25.923520249267611</v>
      </c>
      <c r="Q143">
        <f>$M$140-($N$140*K143)-($O$140*Q$142)-($P$140*AF143)+($Q$140*K143^2)-($R$140*$L142^2)+($S$140*$AF$143^2)+($T$140*K143*$Q$142)+($U$140*K143*AF143)-($V$140*AF143*$L$142)</f>
        <v>26.446590031430929</v>
      </c>
      <c r="R143">
        <f>$M$140-($N$140*K143)-($O$140*R$142)-($P$140*AF143)+($Q$140*K143^2)-($R$140*$L142^2)+($S$140*AF143^2)+($T$140*K143*$R$142)+($U$140*K143*$AF143)-($V$140*AF143*$L$142)</f>
        <v>26.969659813594248</v>
      </c>
      <c r="S143">
        <f>$M$140-($N$140*K143)-($O$140*S$142)-($P$140*$AF143)+($Q$140*K143^2)-($R$140*$L142^2)+($S$140*AF143^2)+($T$140*K143*$S$142)+($U$140*K143*AF143)-($V$140*$AF143*$L142)</f>
        <v>27.492729595757567</v>
      </c>
      <c r="T143">
        <f>$M$140-($N$140*$K143)-($O$140*T$142)-($P$140*$AF143)+($Q$140*$K143^2)-($R$140*$L142^2)+($S$140*$AF$143^2)+($T$140*$K143*$T$142)+($U$140*$K143*$AF143)-($V$140*$AF143*$L142)</f>
        <v>28.015799377920885</v>
      </c>
      <c r="U143">
        <f>$M$140-($N$140*$K143)-($O$140*U$142)-($P$140*$AF143)+($Q$140*$K143^2)-($R$140*$L142^2)+($S$140*$AF$143^2)+($T$140*$K143*$U$142)+($U$140*$K143*$AF143)-($V$140*$AF143*$L142)</f>
        <v>28.538869160084204</v>
      </c>
      <c r="V143">
        <f>$M$140-($N$140*$K143)-($O$140*V$142)-($P$140*$AF143)+($Q$140*$K143^2)-($R$140*$L142^2)+($S$140*$AF$143^2)+($T$140*$K143*$V$142)+($U$140*$K143*$AF143)-($V$140*$AF143*$L142)</f>
        <v>29.061938942247529</v>
      </c>
      <c r="W143">
        <f>$M$140-($N$140*$K143)-($O$140*W$142)-($P$140*$AF143)+($Q$140*$K143^2)-($R$140*$L142^2)+($S$140*$AF$143^2)+($T$140*$K143*$W$142)+($U$140*$K143*$AF143)-($V$140*$AF143*$L142)</f>
        <v>29.585008724410848</v>
      </c>
      <c r="X143">
        <f>$M$140-($N$140*$K143)-($O$140*X$142)-($P$140*$AF143)+($Q$140*$K143^2)-($R$140*$L142^2)+($S$140*$AF$143^2)+($T$140*$K143*$X$142)+($U$140*$K143*$AF143)-($V$140*$AF143*$L142)</f>
        <v>30.108078506574167</v>
      </c>
      <c r="Y143">
        <f>$M$140-($N$140*$K143)-($O$140*Y$142)-($P$140*$AF143)+($Q$140*$K143^2)-($R$140*$L142^2)+($S$140*$AF$143^2)+($T$140*$K143*$Y$142)+($U$140*$K143*$AF143)-($V$140*$AF143*$L142)</f>
        <v>30.631148288737485</v>
      </c>
      <c r="Z143">
        <f>$M$140-($N$140*$K143)-($O$140*Z$142)-($P$140*$AF143)+($Q$140*$K143^2)-($R$140*$L142^2)+($S$140*$AF$143^2)+($T$140*$K143*$Z$142)+($U$140*$K143*$AF143)-($V$140*$AF143*$L142)</f>
        <v>31.154218070900804</v>
      </c>
      <c r="AA143">
        <f>$M$140-($N$140*$K143)-($O$140*AA$142)-($P$140*$AF143)+($Q$140*$K143^2)-($R$140*$L142^2)+($S$140*$AF$143^2)+($T$140*$K143*$AA$142)+($U$140*$K143*$AF143)-($V$140*$AF143*$L142)</f>
        <v>31.677287853064129</v>
      </c>
      <c r="AB143">
        <f>$M$140-($N$140*$K143)-($O$140*AB$142)-($P$140*$AF143)+($Q$140*$K143^2)-($R$140*$L142^2)+($S$140*$AF$143^2)+($T$140*$K143*$AB$142)+($U$140*$K143*$AF143)-($V$140*$AF143*$L142)</f>
        <v>32.200357635227441</v>
      </c>
      <c r="AC143">
        <f>$M$140-($N$140*$K143)-($O$140*AC$142)-($P$140*$AF143)+($Q$140*$K143^2)-($R$140*$L142^2)+($S$140*$AF$143^2)+($T$140*$K143*$AC$142)+($U$140*$K143*$AF143)-($V$140*$AF143*$L142)</f>
        <v>32.723427417390766</v>
      </c>
      <c r="AD143">
        <f>$M$140-($N$140*$K143)-($O$140*AD$142)-($P$140*$AF143)+($Q$140*$K143^2)-($R$140*$L142^2)+($S$140*$AF$143^2)+($T$140*$K143*$AD$142)+($U$140*$K143*$AF143)-($V$140*$AF143*$L142)</f>
        <v>33.246497199554078</v>
      </c>
      <c r="AE143">
        <f>$M$140-($N$140*$K143)-($O$140*AE$142)-($P$140*$AF143)+($Q$140*$K143^2)-($R$140*$L142^2)+($S$140*$AF$143^2)+($T$140*$K143*$AE$142)+($U$140*$K143*$AF143)-($V$140*$AF143*$L142)</f>
        <v>33.769566981717404</v>
      </c>
      <c r="AF143" s="25">
        <f>I164</f>
        <v>-1.6666666666666667</v>
      </c>
    </row>
    <row r="144" spans="7:33" x14ac:dyDescent="0.25">
      <c r="G144" s="14">
        <v>1.0089285714285712</v>
      </c>
      <c r="H144" s="14">
        <v>-0.90196078431372551</v>
      </c>
      <c r="I144" s="14">
        <v>-1</v>
      </c>
      <c r="K144" s="25">
        <f>K143+$G$165</f>
        <v>-1.5178571428571428</v>
      </c>
      <c r="L144">
        <f t="shared" ref="L144:L162" si="14">$M$140-($N$140*K144)-($O$140*$L$142)-($P$140*AF144)+($Q$140*K144^2)-($R$140*$L$142^2)+($S$140*AF144^2)+($T$140*K144*$L$142)+($U$140*K144*AF144)-($V$140*AF144*$L$142)</f>
        <v>22.803128899446449</v>
      </c>
      <c r="M144">
        <f t="shared" ref="M144:M162" si="15">$M$140-($N$140*K144)-($O$140*$M$142)-($P$140*AF144)+($Q$140*K144^2)-($R$140*$L$142^2)+($S$140*AF144^2)+($T$140*K144*M143)+($U$140*K144*AF144)-($V$140*AF144*$L$142)</f>
        <v>-12.29967238070016</v>
      </c>
      <c r="N144">
        <f t="shared" ref="N144:N162" si="16">$M$140-($N$140*K144)-($O$140*$N$142)-($P$140*$AF144)+($Q$140*K144^2)-($R$140*L143^2)+($S$140*AF144^2)+($T$140*K144*$N$142)+($U$140*K144*AF144)-($V$140*AF144*$L$142)</f>
        <v>1104.1820207166954</v>
      </c>
      <c r="O144">
        <f t="shared" ref="O144:O162" si="17">$M$140-($N$140*K144)-($O$140*O$142)-($P$140*AF144)+($Q$140*K144^2)-($R$140*$L$142^2)+($S$140*AF144^2)+($T$140*K144*$O$142)+($U$140*K144*AF144)-($V$140*AF144*$L$142)</f>
        <v>24.450613544128018</v>
      </c>
      <c r="P144">
        <f t="shared" ref="P144:P162" si="18">$M$140-($N$140*K144)-($O$140*P$142)-($P$140*AF144)+($Q$140*K144^2)-($R$140*$L$142^2)+($S$140*$AF$143^2)+($T$140*K144*$P$142)+($U$140*K144*AF144)-($V$140*AF144*$L$142)</f>
        <v>25.0490591169524</v>
      </c>
      <c r="Q144">
        <f t="shared" ref="Q144:Q162" si="19">$M$140-($N$140*K144)-($O$140*Q$142)-($P$140*AF144)+($Q$140*K144^2)-($R$140*$L143^2)+($S$140*$AF$143^2)+($T$140*K144*$Q$142)+($U$140*K144*AF144)-($V$140*AF144*$L$142)</f>
        <v>1105.878789385974</v>
      </c>
      <c r="R144">
        <f t="shared" ref="R144:R162" si="20">$M$140-($N$140*K144)-($O$140*R$142)-($P$140*AF144)+($Q$140*K144^2)-($R$140*$L143^2)+($S$140*AF144^2)+($T$140*K144*$R$142)+($U$140*K144*$AF144)-($V$140*AF144*$L$142)</f>
        <v>1106.3786669096041</v>
      </c>
      <c r="S144">
        <f t="shared" ref="S144:S162" si="21">$M$140-($N$140*K144)-($O$140*S$142)-($P$140*$AF144)+($Q$140*K144^2)-($R$140*$L143^2)+($S$140*AF144^2)+($T$140*K144*$S$142)+($U$140*K144*AF144)-($V$140*$AF144*$L143)</f>
        <v>1019.3820144509239</v>
      </c>
      <c r="T144">
        <f t="shared" ref="T144:T162" si="22">$M$140-($N$140*$K144)-($O$140*T$142)-($P$140*$AF144)+($Q$140*$K144^2)-($R$140*$L143^2)+($S$140*$AF$143^2)+($T$140*$K144*$T$142)+($U$140*$K144*$AF144)-($V$140*$AF144*$L143)</f>
        <v>1019.980460023748</v>
      </c>
      <c r="U144">
        <f t="shared" ref="U144:U162" si="23">$M$140-($N$140*$K144)-($O$140*U$142)-($P$140*$AF144)+($Q$140*$K144^2)-($R$140*$L143^2)+($S$140*$AF$143^2)+($T$140*$K144*$U$142)+($U$140*$K144*$AF144)-($V$140*$AF144*$L143)</f>
        <v>1020.5296215719752</v>
      </c>
      <c r="V144">
        <f t="shared" ref="V144:V162" si="24">$M$140-($N$140*$K144)-($O$140*V$142)-($P$140*$AF144)+($Q$140*$K144^2)-($R$140*$L143^2)+($S$140*$AF$143^2)+($T$140*$K144*$V$142)+($U$140*$K144*$AF144)-($V$140*$AF144*$L143)</f>
        <v>1021.0787831202026</v>
      </c>
      <c r="W144">
        <f t="shared" ref="W144:W162" si="25">$M$140-($N$140*$K144)-($O$140*W$142)-($P$140*$AF144)+($Q$140*$K144^2)-($R$140*$L143^2)+($S$140*$AF$143^2)+($T$140*$K144*$W$142)+($U$140*$K144*$AF144)-($V$140*$AF144*$L143)</f>
        <v>1021.6279446684298</v>
      </c>
      <c r="X144">
        <f t="shared" ref="X144:X162" si="26">$M$140-($N$140*$K144)-($O$140*X$142)-($P$140*$AF144)+($Q$140*$K144^2)-($R$140*$L143^2)+($S$140*$AF$143^2)+($T$140*$K144*$X$142)+($U$140*$K144*$AF144)-($V$140*$AF144*$L143)</f>
        <v>1022.177106216657</v>
      </c>
      <c r="Y144">
        <f t="shared" ref="Y144:Y162" si="27">$M$140-($N$140*$K144)-($O$140*Y$142)-($P$140*$AF144)+($Q$140*$K144^2)-($R$140*$L143^2)+($S$140*$AF$143^2)+($T$140*$K144*$Y$142)+($U$140*$K144*$AF144)-($V$140*$AF144*$L143)</f>
        <v>1022.7262677648841</v>
      </c>
      <c r="Z144">
        <f t="shared" ref="Z144:Z162" si="28">$M$140-($N$140*$K144)-($O$140*Z$142)-($P$140*$AF144)+($Q$140*$K144^2)-($R$140*$L143^2)+($S$140*$AF$143^2)+($T$140*$K144*$Z$142)+($U$140*$K144*$AF144)-($V$140*$AF144*$L143)</f>
        <v>1023.2754293131113</v>
      </c>
      <c r="AA144">
        <f t="shared" ref="AA144:AA162" si="29">$M$140-($N$140*$K144)-($O$140*AA$142)-($P$140*$AF144)+($Q$140*$K144^2)-($R$140*$L143^2)+($S$140*$AF$143^2)+($T$140*$K144*$AA$142)+($U$140*$K144*$AF144)-($V$140*$AF144*$L143)</f>
        <v>1023.8245908613385</v>
      </c>
      <c r="AB144">
        <f t="shared" ref="AB144:AB162" si="30">$M$140-($N$140*$K144)-($O$140*AB$142)-($P$140*$AF144)+($Q$140*$K144^2)-($R$140*$L143^2)+($S$140*$AF$143^2)+($T$140*$K144*$AB$142)+($U$140*$K144*$AF144)-($V$140*$AF144*$L143)</f>
        <v>1024.3737524095657</v>
      </c>
      <c r="AC144">
        <f t="shared" ref="AC144:AC162" si="31">$M$140-($N$140*$K144)-($O$140*AC$142)-($P$140*$AF144)+($Q$140*$K144^2)-($R$140*$L143^2)+($S$140*$AF$143^2)+($T$140*$K144*$AC$142)+($U$140*$K144*$AF144)-($V$140*$AF144*$L143)</f>
        <v>1024.9229139577928</v>
      </c>
      <c r="AD144">
        <f t="shared" ref="AD144:AD162" si="32">$M$140-($N$140*$K144)-($O$140*AD$142)-($P$140*$AF144)+($Q$140*$K144^2)-($R$140*$L143^2)+($S$140*$AF$143^2)+($T$140*$K144*$AD$142)+($U$140*$K144*$AF144)-($V$140*$AF144*$L143)</f>
        <v>1025.47207550602</v>
      </c>
      <c r="AE144">
        <f t="shared" ref="AE144:AE162" si="33">$M$140-($N$140*$K144)-($O$140*AE$142)-($P$140*$AF144)+($Q$140*$K144^2)-($R$140*$L143^2)+($S$140*$AF$143^2)+($T$140*$K144*$AE$142)+($U$140*$K144*$AF144)-($V$140*$AF144*$L143)</f>
        <v>1026.0212370542472</v>
      </c>
      <c r="AF144" s="25">
        <f>AF143+$I$165</f>
        <v>-1.4912280701754386</v>
      </c>
    </row>
    <row r="145" spans="7:32" x14ac:dyDescent="0.25">
      <c r="G145" s="14">
        <v>-1.0089285714285714</v>
      </c>
      <c r="H145" s="14">
        <v>0.90196078431372551</v>
      </c>
      <c r="I145" s="14">
        <v>-1</v>
      </c>
      <c r="K145" s="25">
        <f t="shared" ref="K145:K162" si="34">K144+$G$165</f>
        <v>-1.3392857142857142</v>
      </c>
      <c r="L145">
        <f t="shared" si="14"/>
        <v>21.886376011688142</v>
      </c>
      <c r="M145">
        <f t="shared" si="15"/>
        <v>35.845294514204681</v>
      </c>
      <c r="N145">
        <f t="shared" si="16"/>
        <v>1011.7461619686037</v>
      </c>
      <c r="O145">
        <f t="shared" si="17"/>
        <v>23.612135954561325</v>
      </c>
      <c r="P145">
        <f t="shared" si="18"/>
        <v>24.280481315313736</v>
      </c>
      <c r="Q145">
        <f t="shared" si="19"/>
        <v>1013.5650139579383</v>
      </c>
      <c r="R145">
        <f t="shared" si="20"/>
        <v>1014.047175225768</v>
      </c>
      <c r="S145">
        <f t="shared" si="21"/>
        <v>940.50887204907929</v>
      </c>
      <c r="T145">
        <f t="shared" si="22"/>
        <v>941.17721740983154</v>
      </c>
      <c r="U145">
        <f t="shared" si="23"/>
        <v>941.75247072412265</v>
      </c>
      <c r="V145">
        <f t="shared" si="24"/>
        <v>942.32772403841375</v>
      </c>
      <c r="W145">
        <f t="shared" si="25"/>
        <v>942.90297735270485</v>
      </c>
      <c r="X145">
        <f t="shared" si="26"/>
        <v>943.47823066699584</v>
      </c>
      <c r="Y145">
        <f t="shared" si="27"/>
        <v>944.05348398128694</v>
      </c>
      <c r="Z145">
        <f t="shared" si="28"/>
        <v>944.62873729557793</v>
      </c>
      <c r="AA145">
        <f t="shared" si="29"/>
        <v>945.20399060986904</v>
      </c>
      <c r="AB145">
        <f t="shared" si="30"/>
        <v>945.77924392416014</v>
      </c>
      <c r="AC145">
        <f t="shared" si="31"/>
        <v>946.35449723845113</v>
      </c>
      <c r="AD145">
        <f t="shared" si="32"/>
        <v>946.92975055274223</v>
      </c>
      <c r="AE145">
        <f t="shared" si="33"/>
        <v>947.50500386703334</v>
      </c>
      <c r="AF145" s="25">
        <f t="shared" ref="AF145:AF163" si="35">AF144+$I$165</f>
        <v>-1.3157894736842104</v>
      </c>
    </row>
    <row r="146" spans="7:32" x14ac:dyDescent="0.25">
      <c r="G146" s="14">
        <v>1.0089285714285712</v>
      </c>
      <c r="H146" s="14">
        <v>0.90196078431372551</v>
      </c>
      <c r="I146" s="14">
        <v>-1</v>
      </c>
      <c r="K146" s="25">
        <f t="shared" si="34"/>
        <v>-1.1607142857142856</v>
      </c>
      <c r="L146">
        <f t="shared" si="14"/>
        <v>21.08098245733941</v>
      </c>
      <c r="M146">
        <f t="shared" si="15"/>
        <v>-17.764271213845333</v>
      </c>
      <c r="N146">
        <f t="shared" si="16"/>
        <v>932.74544243877392</v>
      </c>
      <c r="O146">
        <f t="shared" si="17"/>
        <v>22.885017698404198</v>
      </c>
      <c r="P146">
        <f t="shared" si="18"/>
        <v>23.617786844351635</v>
      </c>
      <c r="Q146">
        <f t="shared" si="19"/>
        <v>934.68090174543113</v>
      </c>
      <c r="R146">
        <f t="shared" si="20"/>
        <v>935.15082276019371</v>
      </c>
      <c r="S146">
        <f t="shared" si="21"/>
        <v>873.94138992484272</v>
      </c>
      <c r="T146">
        <f t="shared" si="22"/>
        <v>874.6741590707901</v>
      </c>
      <c r="U146">
        <f t="shared" si="23"/>
        <v>875.27550415114501</v>
      </c>
      <c r="V146">
        <f t="shared" si="24"/>
        <v>875.87684923149993</v>
      </c>
      <c r="W146">
        <f t="shared" si="25"/>
        <v>876.47819431185485</v>
      </c>
      <c r="X146">
        <f t="shared" si="26"/>
        <v>877.07953939220977</v>
      </c>
      <c r="Y146">
        <f t="shared" si="27"/>
        <v>877.68088447256468</v>
      </c>
      <c r="Z146">
        <f t="shared" si="28"/>
        <v>878.28222955291972</v>
      </c>
      <c r="AA146">
        <f t="shared" si="29"/>
        <v>878.88357463327463</v>
      </c>
      <c r="AB146">
        <f t="shared" si="30"/>
        <v>879.48491971362955</v>
      </c>
      <c r="AC146">
        <f t="shared" si="31"/>
        <v>880.08626479398447</v>
      </c>
      <c r="AD146">
        <f t="shared" si="32"/>
        <v>880.68760987433939</v>
      </c>
      <c r="AE146">
        <f t="shared" si="33"/>
        <v>881.2889549546943</v>
      </c>
      <c r="AF146" s="25">
        <f t="shared" si="35"/>
        <v>-1.1403508771929822</v>
      </c>
    </row>
    <row r="147" spans="7:32" x14ac:dyDescent="0.25">
      <c r="G147" s="14">
        <v>-1.0089285714285714</v>
      </c>
      <c r="H147" s="14">
        <v>-0.90196078431372551</v>
      </c>
      <c r="I147" s="16">
        <v>1</v>
      </c>
      <c r="K147" s="25">
        <f t="shared" si="34"/>
        <v>-0.98214285714285698</v>
      </c>
      <c r="L147">
        <f t="shared" si="14"/>
        <v>20.386948236400247</v>
      </c>
      <c r="M147">
        <f t="shared" si="15"/>
        <v>35.731560776338682</v>
      </c>
      <c r="N147">
        <f t="shared" si="16"/>
        <v>866.00997798768935</v>
      </c>
      <c r="O147">
        <f t="shared" si="17"/>
        <v>22.269258775656652</v>
      </c>
      <c r="P147">
        <f t="shared" si="18"/>
        <v>23.060975704066081</v>
      </c>
      <c r="Q147">
        <f t="shared" si="19"/>
        <v>868.05656860893657</v>
      </c>
      <c r="R147">
        <f t="shared" si="20"/>
        <v>868.51972537336462</v>
      </c>
      <c r="S147">
        <f t="shared" si="21"/>
        <v>818.64541268229732</v>
      </c>
      <c r="T147">
        <f t="shared" si="22"/>
        <v>819.43712961070685</v>
      </c>
      <c r="U147">
        <f t="shared" si="23"/>
        <v>820.06456645712569</v>
      </c>
      <c r="V147">
        <f t="shared" si="24"/>
        <v>820.69200330354442</v>
      </c>
      <c r="W147">
        <f t="shared" si="25"/>
        <v>821.31944014996327</v>
      </c>
      <c r="X147">
        <f t="shared" si="26"/>
        <v>821.94687699638212</v>
      </c>
      <c r="Y147">
        <f t="shared" si="27"/>
        <v>822.57431384280085</v>
      </c>
      <c r="Z147">
        <f t="shared" si="28"/>
        <v>823.20175068921958</v>
      </c>
      <c r="AA147">
        <f t="shared" si="29"/>
        <v>823.82918753563843</v>
      </c>
      <c r="AB147">
        <f t="shared" si="30"/>
        <v>824.45662438205727</v>
      </c>
      <c r="AC147">
        <f t="shared" si="31"/>
        <v>825.08406122847612</v>
      </c>
      <c r="AD147">
        <f t="shared" si="32"/>
        <v>825.71149807489496</v>
      </c>
      <c r="AE147">
        <f t="shared" si="33"/>
        <v>826.33893492131369</v>
      </c>
      <c r="AF147" s="25">
        <f t="shared" si="35"/>
        <v>-0.96491228070175417</v>
      </c>
    </row>
    <row r="148" spans="7:32" x14ac:dyDescent="0.25">
      <c r="G148" s="14">
        <v>1.0089285714285712</v>
      </c>
      <c r="H148" s="14">
        <v>-0.90196078431372551</v>
      </c>
      <c r="I148" s="16">
        <v>1</v>
      </c>
      <c r="K148" s="25">
        <f t="shared" si="34"/>
        <v>-0.80357142857142838</v>
      </c>
      <c r="L148">
        <f t="shared" si="14"/>
        <v>19.804273348870659</v>
      </c>
      <c r="M148">
        <f t="shared" si="15"/>
        <v>-6.7678989177485462</v>
      </c>
      <c r="N148">
        <f t="shared" si="16"/>
        <v>810.51199203795079</v>
      </c>
      <c r="O148">
        <f t="shared" si="17"/>
        <v>21.764859186318674</v>
      </c>
      <c r="P148">
        <f t="shared" si="18"/>
        <v>22.610047894457082</v>
      </c>
      <c r="Q148">
        <f t="shared" si="19"/>
        <v>812.66423797105449</v>
      </c>
      <c r="R148">
        <f t="shared" si="20"/>
        <v>813.12610648788143</v>
      </c>
      <c r="S148">
        <f t="shared" si="21"/>
        <v>773.72889248764386</v>
      </c>
      <c r="T148">
        <f t="shared" si="22"/>
        <v>774.57408119578236</v>
      </c>
      <c r="U148">
        <f t="shared" si="23"/>
        <v>775.22760980826502</v>
      </c>
      <c r="V148">
        <f t="shared" si="24"/>
        <v>775.88113842074767</v>
      </c>
      <c r="W148">
        <f t="shared" si="25"/>
        <v>776.53466703323033</v>
      </c>
      <c r="X148">
        <f t="shared" si="26"/>
        <v>777.18819564571299</v>
      </c>
      <c r="Y148">
        <f t="shared" si="27"/>
        <v>777.84172425819565</v>
      </c>
      <c r="Z148">
        <f t="shared" si="28"/>
        <v>778.49525287067831</v>
      </c>
      <c r="AA148">
        <f t="shared" si="29"/>
        <v>779.14878148316097</v>
      </c>
      <c r="AB148">
        <f t="shared" si="30"/>
        <v>779.80231009564375</v>
      </c>
      <c r="AC148">
        <f t="shared" si="31"/>
        <v>780.45583870812641</v>
      </c>
      <c r="AD148">
        <f t="shared" si="32"/>
        <v>781.10936732060895</v>
      </c>
      <c r="AE148">
        <f t="shared" si="33"/>
        <v>781.76289593309173</v>
      </c>
      <c r="AF148" s="25">
        <f t="shared" si="35"/>
        <v>-0.78947368421052611</v>
      </c>
    </row>
    <row r="149" spans="7:32" x14ac:dyDescent="0.25">
      <c r="G149" s="14">
        <v>-1.0089285714285714</v>
      </c>
      <c r="H149" s="14">
        <v>0.90196078431372551</v>
      </c>
      <c r="I149" s="14">
        <v>1</v>
      </c>
      <c r="K149" s="25">
        <f t="shared" si="34"/>
        <v>-0.62499999999999978</v>
      </c>
      <c r="L149">
        <f t="shared" si="14"/>
        <v>19.332957794750651</v>
      </c>
      <c r="M149">
        <f t="shared" si="15"/>
        <v>23.100173264120809</v>
      </c>
      <c r="N149">
        <f t="shared" si="16"/>
        <v>765.36581557427633</v>
      </c>
      <c r="O149">
        <f t="shared" si="17"/>
        <v>21.37181893039028</v>
      </c>
      <c r="P149">
        <f t="shared" si="18"/>
        <v>22.265003415524642</v>
      </c>
      <c r="Q149">
        <f t="shared" si="19"/>
        <v>767.61824081650366</v>
      </c>
      <c r="R149">
        <f t="shared" si="20"/>
        <v>768.08429708846245</v>
      </c>
      <c r="S149">
        <f t="shared" si="21"/>
        <v>738.44188906920033</v>
      </c>
      <c r="T149">
        <f t="shared" si="22"/>
        <v>739.3350735543346</v>
      </c>
      <c r="U149">
        <f t="shared" si="23"/>
        <v>740.01469393288119</v>
      </c>
      <c r="V149">
        <f t="shared" si="24"/>
        <v>740.69431431142777</v>
      </c>
      <c r="W149">
        <f t="shared" si="25"/>
        <v>741.37393468997425</v>
      </c>
      <c r="X149">
        <f t="shared" si="26"/>
        <v>742.05355506852072</v>
      </c>
      <c r="Y149">
        <f t="shared" si="27"/>
        <v>742.73317544706731</v>
      </c>
      <c r="Z149">
        <f t="shared" si="28"/>
        <v>743.4127958256139</v>
      </c>
      <c r="AA149">
        <f t="shared" si="29"/>
        <v>744.09241620416049</v>
      </c>
      <c r="AB149">
        <f t="shared" si="30"/>
        <v>744.77203658270696</v>
      </c>
      <c r="AC149">
        <f t="shared" si="31"/>
        <v>745.45165696125355</v>
      </c>
      <c r="AD149">
        <f t="shared" si="32"/>
        <v>746.13127733980002</v>
      </c>
      <c r="AE149">
        <f t="shared" si="33"/>
        <v>746.81089771834661</v>
      </c>
      <c r="AF149" s="25">
        <f t="shared" si="35"/>
        <v>-0.61403508771929804</v>
      </c>
    </row>
    <row r="150" spans="7:32" x14ac:dyDescent="0.25">
      <c r="G150" s="14">
        <v>1.0089285714285712</v>
      </c>
      <c r="H150" s="14">
        <v>0.90196078431372551</v>
      </c>
      <c r="I150" s="16">
        <v>1</v>
      </c>
      <c r="K150" s="25">
        <f t="shared" si="34"/>
        <v>-0.44642857142857123</v>
      </c>
      <c r="L150">
        <f t="shared" si="14"/>
        <v>18.973001574040218</v>
      </c>
      <c r="M150">
        <f t="shared" si="15"/>
        <v>9.7042658991448558</v>
      </c>
      <c r="N150">
        <f t="shared" si="16"/>
        <v>729.82788714350067</v>
      </c>
      <c r="O150">
        <f t="shared" si="17"/>
        <v>21.09013800787146</v>
      </c>
      <c r="P150">
        <f t="shared" si="18"/>
        <v>22.02584226726875</v>
      </c>
      <c r="Q150">
        <f t="shared" si="19"/>
        <v>732.17501569211879</v>
      </c>
      <c r="R150">
        <f t="shared" si="20"/>
        <v>732.65073572194228</v>
      </c>
      <c r="S150">
        <f t="shared" si="21"/>
        <v>712.17656971740075</v>
      </c>
      <c r="T150">
        <f t="shared" si="22"/>
        <v>713.11227397679806</v>
      </c>
      <c r="U150">
        <f t="shared" si="23"/>
        <v>713.81798612140847</v>
      </c>
      <c r="V150">
        <f t="shared" si="24"/>
        <v>714.52369826601898</v>
      </c>
      <c r="W150">
        <f t="shared" si="25"/>
        <v>715.22941041062938</v>
      </c>
      <c r="X150">
        <f t="shared" si="26"/>
        <v>715.93512255523979</v>
      </c>
      <c r="Y150">
        <f t="shared" si="27"/>
        <v>716.64083469985007</v>
      </c>
      <c r="Z150">
        <f t="shared" si="28"/>
        <v>717.34654684446059</v>
      </c>
      <c r="AA150">
        <f t="shared" si="29"/>
        <v>718.05225898907099</v>
      </c>
      <c r="AB150">
        <f t="shared" si="30"/>
        <v>718.75797113368139</v>
      </c>
      <c r="AC150">
        <f t="shared" si="31"/>
        <v>719.4636832782918</v>
      </c>
      <c r="AD150">
        <f t="shared" si="32"/>
        <v>720.16939542290231</v>
      </c>
      <c r="AE150">
        <f t="shared" si="33"/>
        <v>720.8751075675126</v>
      </c>
      <c r="AF150" s="25">
        <f t="shared" si="35"/>
        <v>-0.43859649122806998</v>
      </c>
    </row>
    <row r="151" spans="7:32" x14ac:dyDescent="0.25">
      <c r="G151" s="28">
        <v>-1.6964285714285714</v>
      </c>
      <c r="H151" s="16">
        <v>0</v>
      </c>
      <c r="I151" s="16">
        <v>0</v>
      </c>
      <c r="K151" s="25">
        <f t="shared" si="34"/>
        <v>-0.26785714285714268</v>
      </c>
      <c r="L151">
        <f t="shared" si="14"/>
        <v>18.724404686739362</v>
      </c>
      <c r="M151">
        <f t="shared" si="15"/>
        <v>16.749162536648708</v>
      </c>
      <c r="N151">
        <f t="shared" si="16"/>
        <v>703.29675285457506</v>
      </c>
      <c r="O151">
        <f t="shared" si="17"/>
        <v>20.919816418762217</v>
      </c>
      <c r="P151">
        <f t="shared" si="18"/>
        <v>21.892564449689417</v>
      </c>
      <c r="Q151">
        <f t="shared" si="19"/>
        <v>705.733108706851</v>
      </c>
      <c r="R151">
        <f t="shared" si="20"/>
        <v>706.22396849727227</v>
      </c>
      <c r="S151">
        <f t="shared" si="21"/>
        <v>694.46720928479681</v>
      </c>
      <c r="T151">
        <f t="shared" si="22"/>
        <v>695.43995731572397</v>
      </c>
      <c r="U151">
        <f t="shared" si="23"/>
        <v>696.1717612263983</v>
      </c>
      <c r="V151">
        <f t="shared" si="24"/>
        <v>696.90356513707252</v>
      </c>
      <c r="W151">
        <f t="shared" si="25"/>
        <v>697.63536904774685</v>
      </c>
      <c r="X151">
        <f t="shared" si="26"/>
        <v>698.36717295842118</v>
      </c>
      <c r="Y151">
        <f t="shared" si="27"/>
        <v>699.09897686909551</v>
      </c>
      <c r="Z151">
        <f t="shared" si="28"/>
        <v>699.83078077976973</v>
      </c>
      <c r="AA151">
        <f t="shared" si="29"/>
        <v>700.56258469044394</v>
      </c>
      <c r="AB151">
        <f t="shared" si="30"/>
        <v>701.29438860111827</v>
      </c>
      <c r="AC151">
        <f t="shared" si="31"/>
        <v>702.0261925117926</v>
      </c>
      <c r="AD151">
        <f t="shared" si="32"/>
        <v>702.75799642246682</v>
      </c>
      <c r="AE151">
        <f t="shared" si="33"/>
        <v>703.48980033314115</v>
      </c>
      <c r="AF151" s="25">
        <f t="shared" si="35"/>
        <v>-0.26315789473684192</v>
      </c>
    </row>
    <row r="152" spans="7:32" x14ac:dyDescent="0.25">
      <c r="G152" s="28">
        <v>1.6964285714285712</v>
      </c>
      <c r="H152" s="16">
        <v>0</v>
      </c>
      <c r="I152" s="16">
        <v>0</v>
      </c>
      <c r="K152" s="25">
        <f t="shared" si="34"/>
        <v>-8.9285714285714135E-2</v>
      </c>
      <c r="L152">
        <f t="shared" si="14"/>
        <v>18.587167132848069</v>
      </c>
      <c r="M152">
        <f t="shared" si="15"/>
        <v>17.868147776327184</v>
      </c>
      <c r="N152">
        <f t="shared" si="16"/>
        <v>685.31306637856824</v>
      </c>
      <c r="O152">
        <f t="shared" si="17"/>
        <v>20.860854163062541</v>
      </c>
      <c r="P152">
        <f t="shared" si="18"/>
        <v>21.865169962786638</v>
      </c>
      <c r="Q152">
        <f t="shared" si="19"/>
        <v>687.83317353176869</v>
      </c>
      <c r="R152">
        <f t="shared" si="20"/>
        <v>688.34464908552081</v>
      </c>
      <c r="S152">
        <f t="shared" si="21"/>
        <v>684.99019018605622</v>
      </c>
      <c r="T152">
        <f t="shared" si="22"/>
        <v>685.99450598578039</v>
      </c>
      <c r="U152">
        <f t="shared" si="23"/>
        <v>686.75240166251854</v>
      </c>
      <c r="V152">
        <f t="shared" si="24"/>
        <v>687.51029733925668</v>
      </c>
      <c r="W152">
        <f t="shared" si="25"/>
        <v>688.26819301599483</v>
      </c>
      <c r="X152">
        <f t="shared" si="26"/>
        <v>689.02608869273297</v>
      </c>
      <c r="Y152">
        <f t="shared" si="27"/>
        <v>689.78398436947111</v>
      </c>
      <c r="Z152">
        <f t="shared" si="28"/>
        <v>690.54188004620926</v>
      </c>
      <c r="AA152">
        <f t="shared" si="29"/>
        <v>691.2997757229474</v>
      </c>
      <c r="AB152">
        <f t="shared" si="30"/>
        <v>692.05767139968566</v>
      </c>
      <c r="AC152">
        <f t="shared" si="31"/>
        <v>692.8155670764238</v>
      </c>
      <c r="AD152">
        <f t="shared" si="32"/>
        <v>693.57346275316195</v>
      </c>
      <c r="AE152">
        <f t="shared" si="33"/>
        <v>694.33135842989998</v>
      </c>
      <c r="AF152" s="25">
        <f t="shared" si="35"/>
        <v>-8.7719298245613836E-2</v>
      </c>
    </row>
    <row r="153" spans="7:32" x14ac:dyDescent="0.25">
      <c r="G153" s="16">
        <v>0</v>
      </c>
      <c r="H153" s="28">
        <v>-1.5196078431372548</v>
      </c>
      <c r="I153" s="16">
        <v>0</v>
      </c>
      <c r="K153" s="25">
        <f t="shared" si="34"/>
        <v>8.9285714285714413E-2</v>
      </c>
      <c r="L153">
        <f t="shared" si="14"/>
        <v>18.561288912366361</v>
      </c>
      <c r="M153">
        <f t="shared" si="15"/>
        <v>20.91345337477722</v>
      </c>
      <c r="N153">
        <f t="shared" si="16"/>
        <v>675.55958894866433</v>
      </c>
      <c r="O153">
        <f t="shared" si="17"/>
        <v>20.913251240772443</v>
      </c>
      <c r="P153">
        <f t="shared" si="18"/>
        <v>21.943658806560411</v>
      </c>
      <c r="Q153">
        <f t="shared" si="19"/>
        <v>678.15797140005623</v>
      </c>
      <c r="R153">
        <f t="shared" si="20"/>
        <v>678.69553871987239</v>
      </c>
      <c r="S153">
        <f t="shared" si="21"/>
        <v>683.56400239796346</v>
      </c>
      <c r="T153">
        <f t="shared" si="22"/>
        <v>684.59440996375133</v>
      </c>
      <c r="U153">
        <f t="shared" si="23"/>
        <v>685.3783974065534</v>
      </c>
      <c r="V153">
        <f t="shared" si="24"/>
        <v>686.16238484935548</v>
      </c>
      <c r="W153">
        <f t="shared" si="25"/>
        <v>686.94637229215743</v>
      </c>
      <c r="X153">
        <f t="shared" si="26"/>
        <v>687.73035973495939</v>
      </c>
      <c r="Y153">
        <f t="shared" si="27"/>
        <v>688.51434717776146</v>
      </c>
      <c r="Z153">
        <f t="shared" si="28"/>
        <v>689.29833462056354</v>
      </c>
      <c r="AA153">
        <f t="shared" si="29"/>
        <v>690.08232206336561</v>
      </c>
      <c r="AB153">
        <f t="shared" si="30"/>
        <v>690.86630950616757</v>
      </c>
      <c r="AC153">
        <f t="shared" si="31"/>
        <v>691.65029694896964</v>
      </c>
      <c r="AD153">
        <f t="shared" si="32"/>
        <v>692.4342843917716</v>
      </c>
      <c r="AE153">
        <f t="shared" si="33"/>
        <v>693.21827183457367</v>
      </c>
      <c r="AF153" s="25">
        <f t="shared" si="35"/>
        <v>8.7719298245614252E-2</v>
      </c>
    </row>
    <row r="154" spans="7:32" x14ac:dyDescent="0.25">
      <c r="G154" s="16">
        <v>0</v>
      </c>
      <c r="H154" s="28">
        <v>1.5196078431372548</v>
      </c>
      <c r="I154" s="16">
        <v>0</v>
      </c>
      <c r="K154" s="25">
        <f t="shared" si="34"/>
        <v>0.26785714285714296</v>
      </c>
      <c r="L154">
        <f t="shared" si="14"/>
        <v>18.646770025294231</v>
      </c>
      <c r="M154">
        <f t="shared" si="15"/>
        <v>24.906485665520041</v>
      </c>
      <c r="N154">
        <f t="shared" si="16"/>
        <v>673.86118936016658</v>
      </c>
      <c r="O154">
        <f t="shared" si="17"/>
        <v>21.077007651891918</v>
      </c>
      <c r="P154">
        <f t="shared" si="18"/>
        <v>22.128030981010731</v>
      </c>
      <c r="Q154">
        <f t="shared" si="19"/>
        <v>676.53237110701707</v>
      </c>
      <c r="R154">
        <f t="shared" si="20"/>
        <v>677.10150619563012</v>
      </c>
      <c r="S154">
        <f t="shared" si="21"/>
        <v>690.14924345942143</v>
      </c>
      <c r="T154">
        <f t="shared" si="22"/>
        <v>691.20026678854026</v>
      </c>
      <c r="U154">
        <f t="shared" si="23"/>
        <v>692.01034599740615</v>
      </c>
      <c r="V154">
        <f t="shared" si="24"/>
        <v>692.82042520627215</v>
      </c>
      <c r="W154">
        <f t="shared" si="25"/>
        <v>693.63050441513792</v>
      </c>
      <c r="X154">
        <f t="shared" si="26"/>
        <v>694.44058362400381</v>
      </c>
      <c r="Y154">
        <f t="shared" si="27"/>
        <v>695.25066283286969</v>
      </c>
      <c r="Z154">
        <f t="shared" si="28"/>
        <v>696.06074204173569</v>
      </c>
      <c r="AA154">
        <f t="shared" si="29"/>
        <v>696.87082125060158</v>
      </c>
      <c r="AB154">
        <f t="shared" si="30"/>
        <v>697.68090045946747</v>
      </c>
      <c r="AC154">
        <f t="shared" si="31"/>
        <v>698.49097966833335</v>
      </c>
      <c r="AD154">
        <f t="shared" si="32"/>
        <v>699.30105887719924</v>
      </c>
      <c r="AE154">
        <f t="shared" si="33"/>
        <v>700.11113808606513</v>
      </c>
      <c r="AF154" s="25">
        <f t="shared" si="35"/>
        <v>0.26315789473684237</v>
      </c>
    </row>
    <row r="155" spans="7:32" x14ac:dyDescent="0.25">
      <c r="G155" s="16">
        <v>0</v>
      </c>
      <c r="H155" s="16">
        <v>0</v>
      </c>
      <c r="I155" s="28">
        <v>-1.6666666666666667</v>
      </c>
      <c r="K155" s="25">
        <f t="shared" si="34"/>
        <v>0.44642857142857151</v>
      </c>
      <c r="L155">
        <f t="shared" si="14"/>
        <v>18.843610471631667</v>
      </c>
      <c r="M155">
        <f t="shared" si="15"/>
        <v>30.390823690526798</v>
      </c>
      <c r="N155">
        <f t="shared" si="16"/>
        <v>680.18484397049372</v>
      </c>
      <c r="O155">
        <f t="shared" si="17"/>
        <v>21.352123396420968</v>
      </c>
      <c r="P155">
        <f t="shared" si="18"/>
        <v>22.41828648613761</v>
      </c>
      <c r="Q155">
        <f t="shared" si="19"/>
        <v>682.92334901007007</v>
      </c>
      <c r="R155">
        <f t="shared" si="20"/>
        <v>683.52952787021275</v>
      </c>
      <c r="S155">
        <f t="shared" si="21"/>
        <v>704.84861847144873</v>
      </c>
      <c r="T155">
        <f t="shared" si="22"/>
        <v>705.91478156116546</v>
      </c>
      <c r="U155">
        <f t="shared" si="23"/>
        <v>706.75095253609527</v>
      </c>
      <c r="V155">
        <f t="shared" si="24"/>
        <v>707.58712351102497</v>
      </c>
      <c r="W155">
        <f t="shared" si="25"/>
        <v>708.42329448595478</v>
      </c>
      <c r="X155">
        <f t="shared" si="26"/>
        <v>709.2594654608846</v>
      </c>
      <c r="Y155">
        <f t="shared" si="27"/>
        <v>710.0956364358143</v>
      </c>
      <c r="Z155">
        <f t="shared" si="28"/>
        <v>710.931807410744</v>
      </c>
      <c r="AA155">
        <f t="shared" si="29"/>
        <v>711.76797838567381</v>
      </c>
      <c r="AB155">
        <f t="shared" si="30"/>
        <v>712.60414936060363</v>
      </c>
      <c r="AC155">
        <f t="shared" si="31"/>
        <v>713.44032033553344</v>
      </c>
      <c r="AD155">
        <f t="shared" si="32"/>
        <v>714.27649131046314</v>
      </c>
      <c r="AE155">
        <f t="shared" si="33"/>
        <v>715.11266228539296</v>
      </c>
      <c r="AF155" s="25">
        <f t="shared" si="35"/>
        <v>0.43859649122807043</v>
      </c>
    </row>
    <row r="156" spans="7:32" x14ac:dyDescent="0.25">
      <c r="G156" s="16">
        <v>0</v>
      </c>
      <c r="H156" s="16">
        <v>0</v>
      </c>
      <c r="I156" s="28">
        <v>1.6666666666666667</v>
      </c>
      <c r="K156" s="25">
        <f t="shared" si="34"/>
        <v>0.625</v>
      </c>
      <c r="L156">
        <f t="shared" si="14"/>
        <v>19.151810251378677</v>
      </c>
      <c r="M156">
        <f t="shared" si="15"/>
        <v>38.140566350994639</v>
      </c>
      <c r="N156">
        <f t="shared" si="16"/>
        <v>694.63963669918098</v>
      </c>
      <c r="O156">
        <f t="shared" si="17"/>
        <v>21.738598474359588</v>
      </c>
      <c r="P156">
        <f t="shared" si="18"/>
        <v>22.814425321941044</v>
      </c>
      <c r="Q156">
        <f t="shared" si="19"/>
        <v>697.43998902874966</v>
      </c>
      <c r="R156">
        <f t="shared" si="20"/>
        <v>698.0886876631555</v>
      </c>
      <c r="S156">
        <f t="shared" si="21"/>
        <v>727.90694009718027</v>
      </c>
      <c r="T156">
        <f t="shared" si="22"/>
        <v>728.98276694476181</v>
      </c>
      <c r="U156">
        <f t="shared" si="23"/>
        <v>729.84502968575532</v>
      </c>
      <c r="V156">
        <f t="shared" si="24"/>
        <v>730.70729242674895</v>
      </c>
      <c r="W156">
        <f t="shared" si="25"/>
        <v>731.56955516774258</v>
      </c>
      <c r="X156">
        <f t="shared" si="26"/>
        <v>732.43181790873632</v>
      </c>
      <c r="Y156">
        <f t="shared" si="27"/>
        <v>733.29408064972995</v>
      </c>
      <c r="Z156">
        <f t="shared" si="28"/>
        <v>734.15634339072358</v>
      </c>
      <c r="AA156">
        <f t="shared" si="29"/>
        <v>735.01860613171721</v>
      </c>
      <c r="AB156">
        <f t="shared" si="30"/>
        <v>735.88086887271083</v>
      </c>
      <c r="AC156">
        <f t="shared" si="31"/>
        <v>736.74313161370446</v>
      </c>
      <c r="AD156">
        <f t="shared" si="32"/>
        <v>737.60539435469809</v>
      </c>
      <c r="AE156">
        <f t="shared" si="33"/>
        <v>738.46765709569172</v>
      </c>
      <c r="AF156" s="25">
        <f t="shared" si="35"/>
        <v>0.61403508771929849</v>
      </c>
    </row>
    <row r="157" spans="7:32" x14ac:dyDescent="0.25">
      <c r="G157" s="16">
        <v>0</v>
      </c>
      <c r="H157" s="16">
        <v>0</v>
      </c>
      <c r="I157" s="16">
        <v>0</v>
      </c>
      <c r="K157" s="25">
        <f t="shared" si="34"/>
        <v>0.8035714285714286</v>
      </c>
      <c r="L157">
        <f t="shared" si="14"/>
        <v>19.571369364535265</v>
      </c>
      <c r="M157">
        <f t="shared" si="15"/>
        <v>49.453683736314403</v>
      </c>
      <c r="N157">
        <f t="shared" si="16"/>
        <v>717.47675902788149</v>
      </c>
      <c r="O157">
        <f t="shared" si="17"/>
        <v>22.236432885707789</v>
      </c>
      <c r="P157">
        <f t="shared" si="18"/>
        <v>23.31644748842103</v>
      </c>
      <c r="Q157">
        <f t="shared" si="19"/>
        <v>720.33348264470976</v>
      </c>
      <c r="R157">
        <f t="shared" si="20"/>
        <v>721.0301770561116</v>
      </c>
      <c r="S157">
        <f t="shared" si="21"/>
        <v>759.71112856186915</v>
      </c>
      <c r="T157">
        <f t="shared" si="22"/>
        <v>760.79114316458231</v>
      </c>
      <c r="U157">
        <f t="shared" si="23"/>
        <v>761.67949767163987</v>
      </c>
      <c r="V157">
        <f t="shared" si="24"/>
        <v>762.56785217869742</v>
      </c>
      <c r="W157">
        <f t="shared" si="25"/>
        <v>763.45620668575498</v>
      </c>
      <c r="X157">
        <f t="shared" si="26"/>
        <v>764.34456119281242</v>
      </c>
      <c r="Y157">
        <f t="shared" si="27"/>
        <v>765.23291569986998</v>
      </c>
      <c r="Z157">
        <f t="shared" si="28"/>
        <v>766.12127020692742</v>
      </c>
      <c r="AA157">
        <f t="shared" si="29"/>
        <v>767.00962471398498</v>
      </c>
      <c r="AB157">
        <f t="shared" si="30"/>
        <v>767.89797922104242</v>
      </c>
      <c r="AC157">
        <f t="shared" si="31"/>
        <v>768.78633372809998</v>
      </c>
      <c r="AD157">
        <f t="shared" si="32"/>
        <v>769.67468823515753</v>
      </c>
      <c r="AE157">
        <f t="shared" si="33"/>
        <v>770.56304274221498</v>
      </c>
      <c r="AF157" s="25">
        <f t="shared" si="35"/>
        <v>0.78947368421052655</v>
      </c>
    </row>
    <row r="158" spans="7:32" x14ac:dyDescent="0.25">
      <c r="G158" s="16">
        <v>0</v>
      </c>
      <c r="H158" s="16">
        <v>0</v>
      </c>
      <c r="I158" s="16">
        <v>0</v>
      </c>
      <c r="K158" s="25">
        <f t="shared" si="34"/>
        <v>0.98214285714285721</v>
      </c>
      <c r="L158">
        <f t="shared" si="14"/>
        <v>20.10228781110143</v>
      </c>
      <c r="M158">
        <f t="shared" si="15"/>
        <v>66.603200088186156</v>
      </c>
      <c r="N158">
        <f t="shared" si="16"/>
        <v>749.08951000036495</v>
      </c>
      <c r="O158">
        <f t="shared" si="17"/>
        <v>22.845626630465567</v>
      </c>
      <c r="P158">
        <f t="shared" si="18"/>
        <v>23.924352985577574</v>
      </c>
      <c r="Q158">
        <f t="shared" si="19"/>
        <v>751.99712890171975</v>
      </c>
      <c r="R158">
        <f t="shared" si="20"/>
        <v>752.74729509285055</v>
      </c>
      <c r="S158">
        <f t="shared" si="21"/>
        <v>800.79021165288464</v>
      </c>
      <c r="T158">
        <f t="shared" si="22"/>
        <v>801.86893800799669</v>
      </c>
      <c r="U158">
        <f t="shared" si="23"/>
        <v>802.78338428111806</v>
      </c>
      <c r="V158">
        <f t="shared" si="24"/>
        <v>803.69783055423954</v>
      </c>
      <c r="W158">
        <f t="shared" si="25"/>
        <v>804.61227682736092</v>
      </c>
      <c r="X158">
        <f t="shared" si="26"/>
        <v>805.52672310048229</v>
      </c>
      <c r="Y158">
        <f t="shared" si="27"/>
        <v>806.44116937360354</v>
      </c>
      <c r="Z158">
        <f t="shared" si="28"/>
        <v>807.35561564672503</v>
      </c>
      <c r="AA158">
        <f t="shared" si="29"/>
        <v>808.2700619198464</v>
      </c>
      <c r="AB158">
        <f t="shared" si="30"/>
        <v>809.18450819296777</v>
      </c>
      <c r="AC158">
        <f t="shared" si="31"/>
        <v>810.09895446608914</v>
      </c>
      <c r="AD158">
        <f t="shared" si="32"/>
        <v>811.01340073921051</v>
      </c>
      <c r="AE158">
        <f t="shared" si="33"/>
        <v>811.92784701233199</v>
      </c>
      <c r="AF158" s="25">
        <f t="shared" si="35"/>
        <v>0.96491228070175461</v>
      </c>
    </row>
    <row r="159" spans="7:32" x14ac:dyDescent="0.25">
      <c r="G159" s="16">
        <v>0</v>
      </c>
      <c r="H159" s="16">
        <v>0</v>
      </c>
      <c r="I159" s="16">
        <v>0</v>
      </c>
      <c r="K159" s="25">
        <f t="shared" si="34"/>
        <v>1.1607142857142858</v>
      </c>
      <c r="L159">
        <f t="shared" si="14"/>
        <v>20.744565591077169</v>
      </c>
      <c r="M159">
        <f t="shared" si="15"/>
        <v>93.742819104677608</v>
      </c>
      <c r="N159">
        <f t="shared" si="16"/>
        <v>790.01329622251831</v>
      </c>
      <c r="O159">
        <f t="shared" si="17"/>
        <v>23.566179708632916</v>
      </c>
      <c r="P159">
        <f t="shared" si="18"/>
        <v>24.63814181341067</v>
      </c>
      <c r="Q159">
        <f t="shared" si="19"/>
        <v>792.96633440566654</v>
      </c>
      <c r="R159">
        <f t="shared" si="20"/>
        <v>793.77544837925927</v>
      </c>
      <c r="S159">
        <f t="shared" si="21"/>
        <v>851.81532471971354</v>
      </c>
      <c r="T159">
        <f t="shared" si="22"/>
        <v>852.88728682449118</v>
      </c>
      <c r="U159">
        <f t="shared" si="23"/>
        <v>853.82782486367648</v>
      </c>
      <c r="V159">
        <f t="shared" si="24"/>
        <v>854.76836290286167</v>
      </c>
      <c r="W159">
        <f t="shared" si="25"/>
        <v>855.70890094204697</v>
      </c>
      <c r="X159">
        <f t="shared" si="26"/>
        <v>856.64943898123227</v>
      </c>
      <c r="Y159">
        <f t="shared" si="27"/>
        <v>857.58997702041756</v>
      </c>
      <c r="Z159">
        <f t="shared" si="28"/>
        <v>858.53051505960264</v>
      </c>
      <c r="AA159">
        <f t="shared" si="29"/>
        <v>859.47105309878793</v>
      </c>
      <c r="AB159">
        <f t="shared" si="30"/>
        <v>860.41159113797323</v>
      </c>
      <c r="AC159">
        <f t="shared" si="31"/>
        <v>861.35212917715842</v>
      </c>
      <c r="AD159">
        <f t="shared" si="32"/>
        <v>862.29266721634372</v>
      </c>
      <c r="AE159">
        <f t="shared" si="33"/>
        <v>863.23320525552901</v>
      </c>
      <c r="AF159" s="25">
        <f t="shared" si="35"/>
        <v>1.1403508771929827</v>
      </c>
    </row>
    <row r="160" spans="7:32" x14ac:dyDescent="0.25">
      <c r="G160" s="16">
        <v>0</v>
      </c>
      <c r="H160" s="16">
        <v>0</v>
      </c>
      <c r="I160" s="16">
        <v>0</v>
      </c>
      <c r="K160" s="25">
        <f t="shared" si="34"/>
        <v>1.3392857142857144</v>
      </c>
      <c r="L160">
        <f t="shared" si="14"/>
        <v>21.498202704462479</v>
      </c>
      <c r="M160">
        <f t="shared" si="15"/>
        <v>138.81006901660629</v>
      </c>
      <c r="N160">
        <f t="shared" si="16"/>
        <v>840.92563186234383</v>
      </c>
      <c r="O160">
        <f t="shared" si="17"/>
        <v>24.398092120209839</v>
      </c>
      <c r="P160">
        <f t="shared" si="18"/>
        <v>25.457813971920313</v>
      </c>
      <c r="Q160">
        <f t="shared" si="19"/>
        <v>843.91861332455255</v>
      </c>
      <c r="R160">
        <f t="shared" si="20"/>
        <v>844.79215108334029</v>
      </c>
      <c r="S160">
        <f t="shared" si="21"/>
        <v>913.59971067395793</v>
      </c>
      <c r="T160">
        <f t="shared" si="22"/>
        <v>914.65943252566854</v>
      </c>
      <c r="U160">
        <f t="shared" si="23"/>
        <v>915.62606233091753</v>
      </c>
      <c r="V160">
        <f t="shared" si="24"/>
        <v>916.59269213616665</v>
      </c>
      <c r="W160">
        <f t="shared" si="25"/>
        <v>917.55932194141576</v>
      </c>
      <c r="X160">
        <f t="shared" si="26"/>
        <v>918.52595174666499</v>
      </c>
      <c r="Y160">
        <f t="shared" si="27"/>
        <v>919.4925815519141</v>
      </c>
      <c r="Z160">
        <f t="shared" si="28"/>
        <v>920.45921135716321</v>
      </c>
      <c r="AA160">
        <f t="shared" si="29"/>
        <v>921.42584116241233</v>
      </c>
      <c r="AB160">
        <f t="shared" si="30"/>
        <v>922.39247096766132</v>
      </c>
      <c r="AC160">
        <f t="shared" si="31"/>
        <v>923.35910077291055</v>
      </c>
      <c r="AD160">
        <f t="shared" si="32"/>
        <v>924.32573057815966</v>
      </c>
      <c r="AE160">
        <f t="shared" si="33"/>
        <v>925.29236038340878</v>
      </c>
      <c r="AF160" s="25">
        <f t="shared" si="35"/>
        <v>1.3157894736842108</v>
      </c>
    </row>
    <row r="161" spans="6:32" x14ac:dyDescent="0.25">
      <c r="G161" s="16">
        <v>0</v>
      </c>
      <c r="H161" s="16">
        <v>0</v>
      </c>
      <c r="I161" s="16">
        <v>0</v>
      </c>
      <c r="K161" s="25">
        <f>K160+$G$165</f>
        <v>1.517857142857143</v>
      </c>
      <c r="L161">
        <f t="shared" si="14"/>
        <v>22.363199151257362</v>
      </c>
      <c r="M161">
        <f t="shared" si="15"/>
        <v>217.69882145811619</v>
      </c>
      <c r="N161">
        <f t="shared" si="16"/>
        <v>902.64613864996227</v>
      </c>
      <c r="O161">
        <f t="shared" si="17"/>
        <v>25.341363865196335</v>
      </c>
      <c r="P161">
        <f t="shared" si="18"/>
        <v>26.383369461106518</v>
      </c>
      <c r="Q161">
        <f t="shared" si="19"/>
        <v>905.6735873884985</v>
      </c>
      <c r="R161">
        <f t="shared" si="20"/>
        <v>906.6170249352142</v>
      </c>
      <c r="S161">
        <f t="shared" si="21"/>
        <v>987.09871998933841</v>
      </c>
      <c r="T161">
        <f t="shared" si="22"/>
        <v>988.14072558524856</v>
      </c>
      <c r="U161">
        <f t="shared" si="23"/>
        <v>989.1334471565616</v>
      </c>
      <c r="V161">
        <f t="shared" si="24"/>
        <v>990.12616872787464</v>
      </c>
      <c r="W161">
        <f t="shared" si="25"/>
        <v>991.11889029918768</v>
      </c>
      <c r="X161">
        <f t="shared" si="26"/>
        <v>992.11161187050061</v>
      </c>
      <c r="Y161">
        <f t="shared" si="27"/>
        <v>993.10433344181354</v>
      </c>
      <c r="Z161">
        <f t="shared" si="28"/>
        <v>994.09705501312658</v>
      </c>
      <c r="AA161">
        <f t="shared" si="29"/>
        <v>995.08977658443951</v>
      </c>
      <c r="AB161">
        <f t="shared" si="30"/>
        <v>996.08249815575255</v>
      </c>
      <c r="AC161">
        <f t="shared" si="31"/>
        <v>997.07521972706559</v>
      </c>
      <c r="AD161">
        <f t="shared" si="32"/>
        <v>998.06794129837863</v>
      </c>
      <c r="AE161">
        <f t="shared" si="33"/>
        <v>999.06066286969144</v>
      </c>
      <c r="AF161" s="25">
        <f t="shared" si="35"/>
        <v>1.491228070175439</v>
      </c>
    </row>
    <row r="162" spans="6:32" x14ac:dyDescent="0.25">
      <c r="G162" s="16">
        <v>0</v>
      </c>
      <c r="H162" s="16">
        <v>0</v>
      </c>
      <c r="I162" s="16">
        <v>0</v>
      </c>
      <c r="K162" s="25">
        <f t="shared" si="34"/>
        <v>1.6964285714285716</v>
      </c>
      <c r="L162">
        <f t="shared" si="14"/>
        <v>23.339554931461826</v>
      </c>
      <c r="M162">
        <f t="shared" si="15"/>
        <v>363.81102449548382</v>
      </c>
      <c r="N162">
        <f t="shared" si="16"/>
        <v>976.13654587761084</v>
      </c>
      <c r="O162">
        <f t="shared" si="17"/>
        <v>26.395994943592409</v>
      </c>
      <c r="P162">
        <f t="shared" si="18"/>
        <v>27.414808280969272</v>
      </c>
      <c r="Q162">
        <f t="shared" si="19"/>
        <v>979.19298588974141</v>
      </c>
      <c r="R162">
        <f t="shared" si="20"/>
        <v>980.21179922711826</v>
      </c>
      <c r="S162">
        <f t="shared" si="21"/>
        <v>1073.4098107016919</v>
      </c>
      <c r="T162">
        <f t="shared" si="22"/>
        <v>1074.4286240390686</v>
      </c>
      <c r="U162">
        <f t="shared" si="23"/>
        <v>1075.4474373764456</v>
      </c>
      <c r="V162">
        <f t="shared" si="24"/>
        <v>1076.4662507138225</v>
      </c>
      <c r="W162">
        <f t="shared" si="25"/>
        <v>1077.4850640511993</v>
      </c>
      <c r="X162">
        <f t="shared" si="26"/>
        <v>1078.503877388576</v>
      </c>
      <c r="Y162">
        <f t="shared" si="27"/>
        <v>1079.522690725953</v>
      </c>
      <c r="Z162">
        <f t="shared" si="28"/>
        <v>1080.5415040633297</v>
      </c>
      <c r="AA162">
        <f t="shared" si="29"/>
        <v>1081.5603174007067</v>
      </c>
      <c r="AB162">
        <f t="shared" si="30"/>
        <v>1082.5791307380837</v>
      </c>
      <c r="AC162">
        <f t="shared" si="31"/>
        <v>1083.5979440754604</v>
      </c>
      <c r="AD162">
        <f t="shared" si="32"/>
        <v>1084.6167574128372</v>
      </c>
      <c r="AE162">
        <f t="shared" si="33"/>
        <v>1085.6355707502141</v>
      </c>
      <c r="AF162" s="25">
        <f t="shared" si="35"/>
        <v>1.6666666666666672</v>
      </c>
    </row>
    <row r="163" spans="6:32" x14ac:dyDescent="0.25">
      <c r="F163" t="s">
        <v>6</v>
      </c>
      <c r="G163" s="25">
        <f>MAX(G143:G162)</f>
        <v>1.6964285714285712</v>
      </c>
      <c r="H163" s="25">
        <f>MAX(H143:H162)</f>
        <v>1.5196078431372548</v>
      </c>
      <c r="I163" s="25">
        <f>MAX(I143:I162)</f>
        <v>1.6666666666666667</v>
      </c>
      <c r="AF163" s="25"/>
    </row>
    <row r="164" spans="6:32" x14ac:dyDescent="0.25">
      <c r="F164" t="s">
        <v>7</v>
      </c>
      <c r="G164" s="25">
        <f>MIN(G143:G162)</f>
        <v>-1.6964285714285714</v>
      </c>
      <c r="H164" s="25">
        <f>MIN(H143:H162)</f>
        <v>-1.5196078431372548</v>
      </c>
      <c r="I164" s="25">
        <f>MIN(I143:I162)</f>
        <v>-1.6666666666666667</v>
      </c>
    </row>
    <row r="165" spans="6:32" x14ac:dyDescent="0.25">
      <c r="F165" t="s">
        <v>22</v>
      </c>
      <c r="G165" s="25">
        <f>(G163-G164)/19</f>
        <v>0.17857142857142855</v>
      </c>
      <c r="H165" s="25">
        <f>(H163-H164)/19</f>
        <v>0.15995872033023736</v>
      </c>
      <c r="I165" s="25">
        <f>(I163-I164)/19</f>
        <v>0.17543859649122809</v>
      </c>
    </row>
  </sheetData>
  <mergeCells count="1">
    <mergeCell ref="C32:G3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65"/>
  <sheetViews>
    <sheetView topLeftCell="M155" workbookViewId="0">
      <selection activeCell="V129" sqref="V129:V138"/>
    </sheetView>
  </sheetViews>
  <sheetFormatPr defaultRowHeight="15" x14ac:dyDescent="0.25"/>
  <cols>
    <col min="7" max="7" width="12.7109375" bestFit="1" customWidth="1"/>
    <col min="11" max="14" width="13" bestFit="1" customWidth="1"/>
    <col min="15" max="15" width="12.85546875" bestFit="1" customWidth="1"/>
    <col min="16" max="19" width="13" bestFit="1" customWidth="1"/>
    <col min="20" max="20" width="12.7109375" bestFit="1" customWidth="1"/>
    <col min="21" max="23" width="11.42578125" customWidth="1"/>
    <col min="26" max="26" width="13.42578125" bestFit="1" customWidth="1"/>
  </cols>
  <sheetData>
    <row r="1" spans="2:16" ht="15.75" x14ac:dyDescent="0.25">
      <c r="B1" s="2"/>
      <c r="C1" s="2"/>
      <c r="D1" s="2"/>
      <c r="E1" s="2"/>
      <c r="F1" s="3"/>
    </row>
    <row r="2" spans="2:16" x14ac:dyDescent="0.25">
      <c r="I2" t="s">
        <v>8</v>
      </c>
    </row>
    <row r="3" spans="2:16" ht="18" x14ac:dyDescent="0.35">
      <c r="B3" s="8"/>
      <c r="C3" s="8" t="s">
        <v>34</v>
      </c>
      <c r="D3" s="8" t="s">
        <v>30</v>
      </c>
      <c r="E3" s="8" t="s">
        <v>31</v>
      </c>
      <c r="F3" s="8" t="s">
        <v>32</v>
      </c>
      <c r="G3" s="8" t="s">
        <v>33</v>
      </c>
      <c r="I3" s="10" t="s">
        <v>12</v>
      </c>
    </row>
    <row r="4" spans="2:16" ht="18" x14ac:dyDescent="0.35">
      <c r="B4" s="23"/>
      <c r="C4" s="23">
        <v>1</v>
      </c>
      <c r="D4">
        <v>0.97</v>
      </c>
      <c r="E4">
        <v>658</v>
      </c>
      <c r="F4">
        <v>52</v>
      </c>
      <c r="G4">
        <v>28.39</v>
      </c>
      <c r="I4" s="8" t="s">
        <v>34</v>
      </c>
      <c r="J4" s="8" t="s">
        <v>30</v>
      </c>
      <c r="K4" s="8" t="s">
        <v>31</v>
      </c>
      <c r="L4" s="8" t="s">
        <v>32</v>
      </c>
      <c r="M4" s="9" t="s">
        <v>35</v>
      </c>
      <c r="N4" s="9" t="s">
        <v>36</v>
      </c>
      <c r="O4" s="9" t="s">
        <v>37</v>
      </c>
      <c r="P4" s="9" t="s">
        <v>33</v>
      </c>
    </row>
    <row r="5" spans="2:16" x14ac:dyDescent="0.25">
      <c r="B5" s="23"/>
      <c r="C5" s="23">
        <v>2</v>
      </c>
      <c r="D5">
        <v>3.23</v>
      </c>
      <c r="E5">
        <v>658</v>
      </c>
      <c r="F5">
        <v>52</v>
      </c>
      <c r="G5">
        <v>21.18</v>
      </c>
      <c r="I5" s="23">
        <v>1</v>
      </c>
      <c r="J5">
        <v>0.97</v>
      </c>
      <c r="K5">
        <v>658</v>
      </c>
      <c r="L5">
        <v>52</v>
      </c>
      <c r="M5" s="6">
        <f>(J5-$E$34)/($F$34-$E$34)</f>
        <v>-1.0089285714285714</v>
      </c>
      <c r="N5" s="6">
        <f>(K5-$E$35)/($F$35-$E$35)</f>
        <v>-0.90196078431372551</v>
      </c>
      <c r="O5" s="6">
        <f>(L5-$E$36)/($F$36-$E$36)</f>
        <v>-1</v>
      </c>
      <c r="P5">
        <v>28.39</v>
      </c>
    </row>
    <row r="6" spans="2:16" x14ac:dyDescent="0.25">
      <c r="B6" s="23"/>
      <c r="C6" s="23">
        <v>3</v>
      </c>
      <c r="D6">
        <v>0.97</v>
      </c>
      <c r="E6">
        <v>842</v>
      </c>
      <c r="F6">
        <v>52</v>
      </c>
      <c r="G6">
        <v>22.52</v>
      </c>
      <c r="I6" s="23">
        <v>2</v>
      </c>
      <c r="J6">
        <v>3.23</v>
      </c>
      <c r="K6">
        <v>658</v>
      </c>
      <c r="L6">
        <v>52</v>
      </c>
      <c r="M6" s="6">
        <f t="shared" ref="M6:M23" si="0">(J6-$E$34)/($F$34-$E$34)</f>
        <v>1.0089285714285712</v>
      </c>
      <c r="N6" s="6">
        <f t="shared" ref="N6:N24" si="1">(K6-$E$35)/($F$35-$E$35)</f>
        <v>-0.90196078431372551</v>
      </c>
      <c r="O6" s="6">
        <f t="shared" ref="O6:O24" si="2">(L6-$E$36)/($F$36-$E$36)</f>
        <v>-1</v>
      </c>
      <c r="P6">
        <v>21.18</v>
      </c>
    </row>
    <row r="7" spans="2:16" x14ac:dyDescent="0.25">
      <c r="B7" s="23"/>
      <c r="C7" s="23">
        <v>4</v>
      </c>
      <c r="D7">
        <v>3.23</v>
      </c>
      <c r="E7">
        <v>842</v>
      </c>
      <c r="F7">
        <v>52</v>
      </c>
      <c r="G7">
        <v>16.78</v>
      </c>
      <c r="I7" s="23">
        <v>3</v>
      </c>
      <c r="J7">
        <v>0.97</v>
      </c>
      <c r="K7">
        <v>842</v>
      </c>
      <c r="L7">
        <v>52</v>
      </c>
      <c r="M7" s="6">
        <f t="shared" si="0"/>
        <v>-1.0089285714285714</v>
      </c>
      <c r="N7" s="6">
        <f t="shared" si="1"/>
        <v>0.90196078431372551</v>
      </c>
      <c r="O7" s="6">
        <f t="shared" si="2"/>
        <v>-1</v>
      </c>
      <c r="P7">
        <v>22.52</v>
      </c>
    </row>
    <row r="8" spans="2:16" x14ac:dyDescent="0.25">
      <c r="B8" s="23"/>
      <c r="C8" s="23">
        <v>5</v>
      </c>
      <c r="D8">
        <v>0.97</v>
      </c>
      <c r="E8">
        <v>658</v>
      </c>
      <c r="F8">
        <v>148</v>
      </c>
      <c r="G8">
        <v>27.08</v>
      </c>
      <c r="I8" s="23">
        <v>4</v>
      </c>
      <c r="J8">
        <v>3.23</v>
      </c>
      <c r="K8">
        <v>842</v>
      </c>
      <c r="L8">
        <v>52</v>
      </c>
      <c r="M8" s="6">
        <f t="shared" si="0"/>
        <v>1.0089285714285712</v>
      </c>
      <c r="N8" s="6">
        <f t="shared" si="1"/>
        <v>0.90196078431372551</v>
      </c>
      <c r="O8" s="6">
        <f t="shared" si="2"/>
        <v>-1</v>
      </c>
      <c r="P8">
        <v>16.78</v>
      </c>
    </row>
    <row r="9" spans="2:16" x14ac:dyDescent="0.25">
      <c r="B9" s="23"/>
      <c r="C9" s="23">
        <v>6</v>
      </c>
      <c r="D9">
        <v>3.23</v>
      </c>
      <c r="E9">
        <v>658</v>
      </c>
      <c r="F9">
        <v>148</v>
      </c>
      <c r="G9">
        <v>20.97</v>
      </c>
      <c r="I9" s="23">
        <v>5</v>
      </c>
      <c r="J9">
        <v>0.97</v>
      </c>
      <c r="K9">
        <v>658</v>
      </c>
      <c r="L9">
        <v>148</v>
      </c>
      <c r="M9" s="6">
        <f t="shared" si="0"/>
        <v>-1.0089285714285714</v>
      </c>
      <c r="N9" s="6">
        <f t="shared" si="1"/>
        <v>-0.90196078431372551</v>
      </c>
      <c r="O9" s="6">
        <f t="shared" si="2"/>
        <v>1</v>
      </c>
      <c r="P9">
        <v>27.08</v>
      </c>
    </row>
    <row r="10" spans="2:16" x14ac:dyDescent="0.25">
      <c r="B10" s="23"/>
      <c r="C10" s="23">
        <v>7</v>
      </c>
      <c r="D10">
        <v>0.97</v>
      </c>
      <c r="E10">
        <v>842</v>
      </c>
      <c r="F10">
        <v>148</v>
      </c>
      <c r="G10">
        <v>11</v>
      </c>
      <c r="I10" s="23">
        <v>6</v>
      </c>
      <c r="J10">
        <v>3.23</v>
      </c>
      <c r="K10">
        <v>658</v>
      </c>
      <c r="L10">
        <v>148</v>
      </c>
      <c r="M10" s="6">
        <f t="shared" si="0"/>
        <v>1.0089285714285712</v>
      </c>
      <c r="N10" s="6">
        <f t="shared" si="1"/>
        <v>-0.90196078431372551</v>
      </c>
      <c r="O10" s="6">
        <f t="shared" si="2"/>
        <v>1</v>
      </c>
      <c r="P10">
        <v>20.97</v>
      </c>
    </row>
    <row r="11" spans="2:16" x14ac:dyDescent="0.25">
      <c r="B11" s="23"/>
      <c r="C11" s="23">
        <v>8</v>
      </c>
      <c r="D11">
        <v>3.23</v>
      </c>
      <c r="E11">
        <v>842</v>
      </c>
      <c r="F11">
        <v>148</v>
      </c>
      <c r="G11">
        <v>10.07</v>
      </c>
      <c r="I11" s="23">
        <v>7</v>
      </c>
      <c r="J11">
        <v>0.97</v>
      </c>
      <c r="K11">
        <v>842</v>
      </c>
      <c r="L11">
        <v>148</v>
      </c>
      <c r="M11" s="6">
        <f t="shared" si="0"/>
        <v>-1.0089285714285714</v>
      </c>
      <c r="N11" s="6">
        <f t="shared" si="1"/>
        <v>0.90196078431372551</v>
      </c>
      <c r="O11" s="6">
        <f t="shared" si="2"/>
        <v>1</v>
      </c>
      <c r="P11">
        <v>11</v>
      </c>
    </row>
    <row r="12" spans="2:16" x14ac:dyDescent="0.25">
      <c r="B12" s="23"/>
      <c r="C12" s="23">
        <v>9</v>
      </c>
      <c r="D12">
        <v>0.2</v>
      </c>
      <c r="E12">
        <v>750</v>
      </c>
      <c r="F12">
        <v>100</v>
      </c>
      <c r="G12">
        <v>29.31</v>
      </c>
      <c r="I12" s="23">
        <v>8</v>
      </c>
      <c r="J12">
        <v>3.23</v>
      </c>
      <c r="K12">
        <v>842</v>
      </c>
      <c r="L12">
        <v>148</v>
      </c>
      <c r="M12" s="6">
        <f t="shared" si="0"/>
        <v>1.0089285714285712</v>
      </c>
      <c r="N12" s="6">
        <f t="shared" si="1"/>
        <v>0.90196078431372551</v>
      </c>
      <c r="O12" s="6">
        <f t="shared" si="2"/>
        <v>1</v>
      </c>
      <c r="P12">
        <v>10.07</v>
      </c>
    </row>
    <row r="13" spans="2:16" x14ac:dyDescent="0.25">
      <c r="B13" s="23"/>
      <c r="C13" s="23">
        <v>10</v>
      </c>
      <c r="D13">
        <v>4</v>
      </c>
      <c r="E13">
        <v>750</v>
      </c>
      <c r="F13">
        <v>100</v>
      </c>
      <c r="G13">
        <v>22.5</v>
      </c>
      <c r="I13" s="23">
        <v>9</v>
      </c>
      <c r="J13">
        <v>0.2</v>
      </c>
      <c r="K13">
        <v>750</v>
      </c>
      <c r="L13">
        <v>100</v>
      </c>
      <c r="M13" s="27">
        <f t="shared" si="0"/>
        <v>-1.6964285714285714</v>
      </c>
      <c r="N13" s="6">
        <f t="shared" si="1"/>
        <v>0</v>
      </c>
      <c r="O13" s="6">
        <f t="shared" si="2"/>
        <v>0</v>
      </c>
      <c r="P13">
        <v>29.31</v>
      </c>
    </row>
    <row r="14" spans="2:16" x14ac:dyDescent="0.25">
      <c r="B14" s="23"/>
      <c r="C14" s="23">
        <v>11</v>
      </c>
      <c r="D14">
        <v>2.1</v>
      </c>
      <c r="E14">
        <v>595</v>
      </c>
      <c r="F14">
        <v>100</v>
      </c>
      <c r="G14">
        <v>25.37</v>
      </c>
      <c r="I14" s="23">
        <v>10</v>
      </c>
      <c r="J14">
        <v>4</v>
      </c>
      <c r="K14">
        <v>750</v>
      </c>
      <c r="L14">
        <v>100</v>
      </c>
      <c r="M14" s="27">
        <f t="shared" si="0"/>
        <v>1.6964285714285712</v>
      </c>
      <c r="N14" s="6">
        <f t="shared" si="1"/>
        <v>0</v>
      </c>
      <c r="O14" s="6">
        <f t="shared" si="2"/>
        <v>0</v>
      </c>
      <c r="P14">
        <v>22.5</v>
      </c>
    </row>
    <row r="15" spans="2:16" x14ac:dyDescent="0.25">
      <c r="B15" s="23"/>
      <c r="C15" s="23">
        <v>12</v>
      </c>
      <c r="D15">
        <v>2.1</v>
      </c>
      <c r="E15">
        <v>905</v>
      </c>
      <c r="F15">
        <v>100</v>
      </c>
      <c r="G15">
        <v>12.19</v>
      </c>
      <c r="I15" s="23">
        <v>11</v>
      </c>
      <c r="J15">
        <v>2.1</v>
      </c>
      <c r="K15">
        <v>595</v>
      </c>
      <c r="L15">
        <v>100</v>
      </c>
      <c r="M15" s="6">
        <f t="shared" si="0"/>
        <v>0</v>
      </c>
      <c r="N15" s="27">
        <f t="shared" si="1"/>
        <v>-1.5196078431372548</v>
      </c>
      <c r="O15" s="6">
        <f t="shared" si="2"/>
        <v>0</v>
      </c>
      <c r="P15">
        <v>25.37</v>
      </c>
    </row>
    <row r="16" spans="2:16" x14ac:dyDescent="0.25">
      <c r="B16" s="23"/>
      <c r="C16" s="23">
        <v>13</v>
      </c>
      <c r="D16">
        <v>2.1</v>
      </c>
      <c r="E16">
        <v>750</v>
      </c>
      <c r="F16">
        <v>20</v>
      </c>
      <c r="G16">
        <v>27.56</v>
      </c>
      <c r="I16" s="23">
        <v>12</v>
      </c>
      <c r="J16">
        <v>2.1</v>
      </c>
      <c r="K16">
        <v>905</v>
      </c>
      <c r="L16">
        <v>100</v>
      </c>
      <c r="M16" s="6">
        <f t="shared" si="0"/>
        <v>0</v>
      </c>
      <c r="N16" s="27">
        <f t="shared" si="1"/>
        <v>1.5196078431372548</v>
      </c>
      <c r="O16" s="6">
        <f t="shared" si="2"/>
        <v>0</v>
      </c>
      <c r="P16">
        <v>12.19</v>
      </c>
    </row>
    <row r="17" spans="2:16" x14ac:dyDescent="0.25">
      <c r="B17" s="23"/>
      <c r="C17" s="23">
        <v>14</v>
      </c>
      <c r="D17">
        <v>2.1</v>
      </c>
      <c r="E17">
        <v>750</v>
      </c>
      <c r="F17">
        <v>180</v>
      </c>
      <c r="G17">
        <v>19.39</v>
      </c>
      <c r="I17" s="23">
        <v>13</v>
      </c>
      <c r="J17">
        <v>2.1</v>
      </c>
      <c r="K17">
        <v>750</v>
      </c>
      <c r="L17">
        <v>20</v>
      </c>
      <c r="M17" s="6">
        <f t="shared" si="0"/>
        <v>0</v>
      </c>
      <c r="N17" s="6">
        <f t="shared" si="1"/>
        <v>0</v>
      </c>
      <c r="O17" s="27">
        <f t="shared" si="2"/>
        <v>-1.6666666666666667</v>
      </c>
      <c r="P17">
        <v>27.56</v>
      </c>
    </row>
    <row r="18" spans="2:16" x14ac:dyDescent="0.25">
      <c r="B18" s="23"/>
      <c r="C18" s="23">
        <v>15</v>
      </c>
      <c r="D18">
        <v>2.1</v>
      </c>
      <c r="E18">
        <v>750</v>
      </c>
      <c r="F18">
        <v>100</v>
      </c>
      <c r="G18">
        <v>21.16</v>
      </c>
      <c r="I18" s="23">
        <v>14</v>
      </c>
      <c r="J18">
        <v>2.1</v>
      </c>
      <c r="K18">
        <v>750</v>
      </c>
      <c r="L18">
        <v>180</v>
      </c>
      <c r="M18" s="6">
        <f t="shared" si="0"/>
        <v>0</v>
      </c>
      <c r="N18" s="6">
        <f t="shared" si="1"/>
        <v>0</v>
      </c>
      <c r="O18" s="27">
        <f t="shared" si="2"/>
        <v>1.6666666666666667</v>
      </c>
      <c r="P18">
        <v>19.39</v>
      </c>
    </row>
    <row r="19" spans="2:16" x14ac:dyDescent="0.25">
      <c r="B19" s="23"/>
      <c r="C19" s="23">
        <v>16</v>
      </c>
      <c r="D19">
        <v>2.1</v>
      </c>
      <c r="E19">
        <v>750</v>
      </c>
      <c r="F19">
        <v>100</v>
      </c>
      <c r="G19">
        <v>22.03</v>
      </c>
      <c r="I19" s="23">
        <v>15</v>
      </c>
      <c r="J19">
        <v>2.1</v>
      </c>
      <c r="K19">
        <v>750</v>
      </c>
      <c r="L19">
        <v>100</v>
      </c>
      <c r="M19" s="6">
        <f t="shared" si="0"/>
        <v>0</v>
      </c>
      <c r="N19" s="6">
        <f t="shared" si="1"/>
        <v>0</v>
      </c>
      <c r="O19" s="6">
        <f t="shared" si="2"/>
        <v>0</v>
      </c>
      <c r="P19">
        <v>21.16</v>
      </c>
    </row>
    <row r="20" spans="2:16" x14ac:dyDescent="0.25">
      <c r="B20" s="23"/>
      <c r="C20" s="23">
        <v>17</v>
      </c>
      <c r="D20">
        <v>2.1</v>
      </c>
      <c r="E20">
        <v>750</v>
      </c>
      <c r="F20">
        <v>100</v>
      </c>
      <c r="G20">
        <v>21.93</v>
      </c>
      <c r="I20" s="23">
        <v>16</v>
      </c>
      <c r="J20">
        <v>2.1</v>
      </c>
      <c r="K20">
        <v>750</v>
      </c>
      <c r="L20">
        <v>100</v>
      </c>
      <c r="M20" s="6">
        <f t="shared" si="0"/>
        <v>0</v>
      </c>
      <c r="N20" s="6">
        <f t="shared" si="1"/>
        <v>0</v>
      </c>
      <c r="O20" s="6">
        <f t="shared" si="2"/>
        <v>0</v>
      </c>
      <c r="P20">
        <v>22.03</v>
      </c>
    </row>
    <row r="21" spans="2:16" x14ac:dyDescent="0.25">
      <c r="B21" s="23"/>
      <c r="C21" s="23">
        <v>18</v>
      </c>
      <c r="D21">
        <v>2.1</v>
      </c>
      <c r="E21">
        <v>750</v>
      </c>
      <c r="F21">
        <v>100</v>
      </c>
      <c r="G21">
        <v>20.99</v>
      </c>
      <c r="I21" s="23">
        <v>17</v>
      </c>
      <c r="J21">
        <v>2.1</v>
      </c>
      <c r="K21">
        <v>750</v>
      </c>
      <c r="L21">
        <v>100</v>
      </c>
      <c r="M21" s="6">
        <f t="shared" si="0"/>
        <v>0</v>
      </c>
      <c r="N21" s="6">
        <f t="shared" si="1"/>
        <v>0</v>
      </c>
      <c r="O21" s="6">
        <f t="shared" si="2"/>
        <v>0</v>
      </c>
      <c r="P21">
        <v>21.93</v>
      </c>
    </row>
    <row r="22" spans="2:16" x14ac:dyDescent="0.25">
      <c r="B22" s="23"/>
      <c r="C22" s="23">
        <v>19</v>
      </c>
      <c r="D22">
        <v>2.1</v>
      </c>
      <c r="E22">
        <v>750</v>
      </c>
      <c r="F22">
        <v>100</v>
      </c>
      <c r="G22">
        <v>20.81</v>
      </c>
      <c r="I22" s="23">
        <v>18</v>
      </c>
      <c r="J22">
        <v>2.1</v>
      </c>
      <c r="K22">
        <v>750</v>
      </c>
      <c r="L22">
        <v>100</v>
      </c>
      <c r="M22" s="6">
        <f t="shared" si="0"/>
        <v>0</v>
      </c>
      <c r="N22" s="6">
        <f t="shared" si="1"/>
        <v>0</v>
      </c>
      <c r="O22" s="6">
        <f t="shared" si="2"/>
        <v>0</v>
      </c>
      <c r="P22">
        <v>20.99</v>
      </c>
    </row>
    <row r="23" spans="2:16" x14ac:dyDescent="0.25">
      <c r="B23" s="23"/>
      <c r="C23" s="23">
        <v>20</v>
      </c>
      <c r="D23">
        <v>2.1</v>
      </c>
      <c r="E23">
        <v>750</v>
      </c>
      <c r="F23">
        <v>100</v>
      </c>
      <c r="G23">
        <v>21.28</v>
      </c>
      <c r="I23" s="23">
        <v>19</v>
      </c>
      <c r="J23">
        <v>2.1</v>
      </c>
      <c r="K23">
        <v>750</v>
      </c>
      <c r="L23">
        <v>100</v>
      </c>
      <c r="M23" s="6">
        <f t="shared" si="0"/>
        <v>0</v>
      </c>
      <c r="N23" s="6">
        <f t="shared" si="1"/>
        <v>0</v>
      </c>
      <c r="O23" s="6">
        <f t="shared" si="2"/>
        <v>0</v>
      </c>
      <c r="P23">
        <v>20.81</v>
      </c>
    </row>
    <row r="24" spans="2:16" x14ac:dyDescent="0.25">
      <c r="I24" s="23">
        <v>20</v>
      </c>
      <c r="J24">
        <v>2.1</v>
      </c>
      <c r="K24">
        <v>750</v>
      </c>
      <c r="L24">
        <v>100</v>
      </c>
      <c r="M24" s="6">
        <f t="shared" ref="M24" si="3">(J24-($D$26+$D$27)/2)/(($D$26-$D$27)/2)</f>
        <v>0</v>
      </c>
      <c r="N24" s="6">
        <f t="shared" si="1"/>
        <v>0</v>
      </c>
      <c r="O24" s="6">
        <f t="shared" si="2"/>
        <v>0</v>
      </c>
      <c r="P24">
        <v>21.28</v>
      </c>
    </row>
    <row r="26" spans="2:16" x14ac:dyDescent="0.25">
      <c r="C26" t="s">
        <v>6</v>
      </c>
      <c r="D26">
        <f>MAX(D4:D23)</f>
        <v>4</v>
      </c>
      <c r="E26">
        <f>MAX(E4:E23)</f>
        <v>905</v>
      </c>
      <c r="F26">
        <f>MAX(F4:F23)</f>
        <v>180</v>
      </c>
    </row>
    <row r="27" spans="2:16" x14ac:dyDescent="0.25">
      <c r="C27" t="s">
        <v>7</v>
      </c>
      <c r="D27">
        <f>MIN(D4:D23)</f>
        <v>0.2</v>
      </c>
      <c r="E27">
        <f>MIN(E4:E23)</f>
        <v>595</v>
      </c>
      <c r="F27">
        <f>MIN(F4:F23)</f>
        <v>20</v>
      </c>
    </row>
    <row r="28" spans="2:16" ht="18" x14ac:dyDescent="0.35">
      <c r="C28" t="s">
        <v>23</v>
      </c>
      <c r="D28">
        <f>EXP((LN(D26)+LN(D27))/2)</f>
        <v>0.89442719099991586</v>
      </c>
      <c r="E28">
        <f t="shared" ref="E28:F28" si="4">EXP((LN(E26)+LN(E27))/2)</f>
        <v>733.80855814033703</v>
      </c>
      <c r="F28">
        <f t="shared" si="4"/>
        <v>59.999999999999986</v>
      </c>
    </row>
    <row r="32" spans="2:16" x14ac:dyDescent="0.25">
      <c r="C32" s="30" t="s">
        <v>0</v>
      </c>
      <c r="D32" s="30"/>
      <c r="E32" s="30"/>
      <c r="F32" s="30"/>
      <c r="G32" s="30"/>
      <c r="I32" s="11"/>
    </row>
    <row r="33" spans="2:16" x14ac:dyDescent="0.25">
      <c r="C33" s="20" t="s">
        <v>3</v>
      </c>
      <c r="D33" s="20" t="s">
        <v>4</v>
      </c>
      <c r="E33" s="21">
        <v>0</v>
      </c>
      <c r="F33" s="21">
        <v>1</v>
      </c>
      <c r="G33" s="20" t="s">
        <v>2</v>
      </c>
    </row>
    <row r="34" spans="2:16" ht="18" x14ac:dyDescent="0.35">
      <c r="B34" s="9" t="s">
        <v>35</v>
      </c>
      <c r="C34">
        <f>MIN(D4:D23)</f>
        <v>0.2</v>
      </c>
      <c r="D34">
        <v>0.97</v>
      </c>
      <c r="E34">
        <f>(G34+C34)/2</f>
        <v>2.1</v>
      </c>
      <c r="F34">
        <v>3.22</v>
      </c>
      <c r="G34">
        <f>MAX(D4:D23)</f>
        <v>4</v>
      </c>
      <c r="I34" s="8" t="s">
        <v>34</v>
      </c>
      <c r="J34" s="8" t="s">
        <v>30</v>
      </c>
      <c r="K34" s="8" t="s">
        <v>31</v>
      </c>
      <c r="L34" s="8" t="s">
        <v>32</v>
      </c>
      <c r="M34" s="9" t="s">
        <v>35</v>
      </c>
      <c r="N34" s="9" t="s">
        <v>36</v>
      </c>
      <c r="O34" s="9" t="s">
        <v>37</v>
      </c>
      <c r="P34" s="9" t="s">
        <v>33</v>
      </c>
    </row>
    <row r="35" spans="2:16" ht="18" x14ac:dyDescent="0.35">
      <c r="B35" s="9" t="s">
        <v>36</v>
      </c>
      <c r="C35">
        <f>MIN(E4:E23)</f>
        <v>595</v>
      </c>
      <c r="D35">
        <v>658</v>
      </c>
      <c r="E35">
        <f>(C35+G35)/2</f>
        <v>750</v>
      </c>
      <c r="F35">
        <v>852</v>
      </c>
      <c r="G35">
        <f>MAX(E4:E23)</f>
        <v>905</v>
      </c>
      <c r="I35" s="23">
        <v>1</v>
      </c>
      <c r="J35">
        <v>0.97</v>
      </c>
      <c r="K35">
        <v>658</v>
      </c>
      <c r="L35">
        <v>52</v>
      </c>
      <c r="M35" s="6">
        <f>(J35-$E$34)/($F$34-$E$34)</f>
        <v>-1.0089285714285714</v>
      </c>
      <c r="N35" s="6">
        <f>(K35-$E$35)/($F$35-$E$35)</f>
        <v>-0.90196078431372551</v>
      </c>
      <c r="O35" s="4">
        <f>(L35-$E$36)/($F$36-$E$36)</f>
        <v>-1</v>
      </c>
      <c r="P35">
        <v>28.39</v>
      </c>
    </row>
    <row r="36" spans="2:16" ht="18" x14ac:dyDescent="0.35">
      <c r="B36" s="9" t="s">
        <v>37</v>
      </c>
      <c r="C36">
        <f>MIN(F4:F23)</f>
        <v>20</v>
      </c>
      <c r="D36">
        <v>52</v>
      </c>
      <c r="E36">
        <f>(C36+G36)/2</f>
        <v>100</v>
      </c>
      <c r="F36">
        <v>148</v>
      </c>
      <c r="G36">
        <f>MAX(F4:F23)</f>
        <v>180</v>
      </c>
      <c r="I36" s="23">
        <v>2</v>
      </c>
      <c r="J36">
        <v>3.23</v>
      </c>
      <c r="K36">
        <v>658</v>
      </c>
      <c r="L36">
        <v>52</v>
      </c>
      <c r="M36" s="6">
        <f t="shared" ref="M36:M54" si="5">(J36-$E$34)/($F$34-$E$34)</f>
        <v>1.0089285714285712</v>
      </c>
      <c r="N36" s="6">
        <f t="shared" ref="N36:N54" si="6">(K36-$E$35)/($F$35-$E$35)</f>
        <v>-0.90196078431372551</v>
      </c>
      <c r="O36" s="4">
        <f t="shared" ref="O36:O54" si="7">(L36-$E$36)/($F$36-$E$36)</f>
        <v>-1</v>
      </c>
      <c r="P36">
        <v>21.18</v>
      </c>
    </row>
    <row r="37" spans="2:16" x14ac:dyDescent="0.25">
      <c r="B37" t="s">
        <v>1</v>
      </c>
      <c r="C37">
        <f>SQRT(1^2+1^2)</f>
        <v>1.4142135623730951</v>
      </c>
      <c r="I37" s="23">
        <v>3</v>
      </c>
      <c r="J37">
        <v>0.97</v>
      </c>
      <c r="K37">
        <v>842</v>
      </c>
      <c r="L37">
        <v>52</v>
      </c>
      <c r="M37" s="6">
        <f t="shared" si="5"/>
        <v>-1.0089285714285714</v>
      </c>
      <c r="N37" s="6">
        <f t="shared" si="6"/>
        <v>0.90196078431372551</v>
      </c>
      <c r="O37" s="4">
        <f t="shared" si="7"/>
        <v>-1</v>
      </c>
      <c r="P37">
        <v>22.52</v>
      </c>
    </row>
    <row r="38" spans="2:16" x14ac:dyDescent="0.25">
      <c r="I38" s="23">
        <v>4</v>
      </c>
      <c r="J38">
        <v>3.23</v>
      </c>
      <c r="K38">
        <v>842</v>
      </c>
      <c r="L38">
        <v>52</v>
      </c>
      <c r="M38" s="6">
        <f t="shared" si="5"/>
        <v>1.0089285714285712</v>
      </c>
      <c r="N38" s="6">
        <f t="shared" si="6"/>
        <v>0.90196078431372551</v>
      </c>
      <c r="O38" s="4">
        <f t="shared" si="7"/>
        <v>-1</v>
      </c>
      <c r="P38">
        <v>16.78</v>
      </c>
    </row>
    <row r="39" spans="2:16" x14ac:dyDescent="0.25">
      <c r="I39" s="23">
        <v>5</v>
      </c>
      <c r="J39">
        <v>0.97</v>
      </c>
      <c r="K39">
        <v>658</v>
      </c>
      <c r="L39">
        <v>148</v>
      </c>
      <c r="M39" s="6">
        <f t="shared" si="5"/>
        <v>-1.0089285714285714</v>
      </c>
      <c r="N39" s="6">
        <f t="shared" si="6"/>
        <v>-0.90196078431372551</v>
      </c>
      <c r="O39" s="4">
        <f t="shared" si="7"/>
        <v>1</v>
      </c>
      <c r="P39">
        <v>27.08</v>
      </c>
    </row>
    <row r="40" spans="2:16" x14ac:dyDescent="0.25">
      <c r="I40" s="23">
        <v>6</v>
      </c>
      <c r="J40">
        <v>3.23</v>
      </c>
      <c r="K40">
        <v>658</v>
      </c>
      <c r="L40">
        <v>148</v>
      </c>
      <c r="M40" s="6">
        <f t="shared" si="5"/>
        <v>1.0089285714285712</v>
      </c>
      <c r="N40" s="6">
        <f t="shared" si="6"/>
        <v>-0.90196078431372551</v>
      </c>
      <c r="O40" s="4">
        <f t="shared" si="7"/>
        <v>1</v>
      </c>
      <c r="P40">
        <v>20.97</v>
      </c>
    </row>
    <row r="41" spans="2:16" x14ac:dyDescent="0.25">
      <c r="I41" s="23">
        <v>7</v>
      </c>
      <c r="J41">
        <v>0.97</v>
      </c>
      <c r="K41">
        <v>842</v>
      </c>
      <c r="L41">
        <v>148</v>
      </c>
      <c r="M41" s="6">
        <f t="shared" si="5"/>
        <v>-1.0089285714285714</v>
      </c>
      <c r="N41" s="6">
        <f t="shared" si="6"/>
        <v>0.90196078431372551</v>
      </c>
      <c r="O41" s="4">
        <f t="shared" si="7"/>
        <v>1</v>
      </c>
      <c r="P41">
        <v>11</v>
      </c>
    </row>
    <row r="42" spans="2:16" x14ac:dyDescent="0.25">
      <c r="I42" s="23">
        <v>8</v>
      </c>
      <c r="J42">
        <v>3.23</v>
      </c>
      <c r="K42">
        <v>842</v>
      </c>
      <c r="L42">
        <v>148</v>
      </c>
      <c r="M42" s="6">
        <f t="shared" si="5"/>
        <v>1.0089285714285712</v>
      </c>
      <c r="N42" s="6">
        <f t="shared" si="6"/>
        <v>0.90196078431372551</v>
      </c>
      <c r="O42" s="4">
        <f t="shared" si="7"/>
        <v>1</v>
      </c>
      <c r="P42">
        <v>10.07</v>
      </c>
    </row>
    <row r="43" spans="2:16" x14ac:dyDescent="0.25">
      <c r="I43" s="23">
        <v>9</v>
      </c>
      <c r="J43">
        <v>0.2</v>
      </c>
      <c r="K43">
        <v>750</v>
      </c>
      <c r="L43">
        <v>100</v>
      </c>
      <c r="M43" s="27">
        <f t="shared" si="5"/>
        <v>-1.6964285714285714</v>
      </c>
      <c r="N43" s="6">
        <f t="shared" si="6"/>
        <v>0</v>
      </c>
      <c r="O43" s="4">
        <f t="shared" si="7"/>
        <v>0</v>
      </c>
      <c r="P43">
        <v>29.31</v>
      </c>
    </row>
    <row r="44" spans="2:16" x14ac:dyDescent="0.25">
      <c r="I44" s="23">
        <v>10</v>
      </c>
      <c r="J44">
        <v>4</v>
      </c>
      <c r="K44">
        <v>750</v>
      </c>
      <c r="L44">
        <v>100</v>
      </c>
      <c r="M44" s="27">
        <f t="shared" si="5"/>
        <v>1.6964285714285712</v>
      </c>
      <c r="N44" s="6">
        <f t="shared" si="6"/>
        <v>0</v>
      </c>
      <c r="O44" s="4">
        <f t="shared" si="7"/>
        <v>0</v>
      </c>
      <c r="P44">
        <v>22.5</v>
      </c>
    </row>
    <row r="45" spans="2:16" x14ac:dyDescent="0.25">
      <c r="I45" s="23">
        <v>11</v>
      </c>
      <c r="J45">
        <v>2.1</v>
      </c>
      <c r="K45">
        <v>595</v>
      </c>
      <c r="L45">
        <v>100</v>
      </c>
      <c r="M45" s="4">
        <f t="shared" si="5"/>
        <v>0</v>
      </c>
      <c r="N45" s="27">
        <f t="shared" si="6"/>
        <v>-1.5196078431372548</v>
      </c>
      <c r="O45" s="4">
        <f t="shared" si="7"/>
        <v>0</v>
      </c>
      <c r="P45">
        <v>25.37</v>
      </c>
    </row>
    <row r="46" spans="2:16" x14ac:dyDescent="0.25">
      <c r="I46" s="23">
        <v>12</v>
      </c>
      <c r="J46">
        <v>2.1</v>
      </c>
      <c r="K46">
        <v>905</v>
      </c>
      <c r="L46">
        <v>100</v>
      </c>
      <c r="M46" s="4">
        <f t="shared" si="5"/>
        <v>0</v>
      </c>
      <c r="N46" s="27">
        <f t="shared" si="6"/>
        <v>1.5196078431372548</v>
      </c>
      <c r="O46" s="4">
        <f t="shared" si="7"/>
        <v>0</v>
      </c>
      <c r="P46">
        <v>12.19</v>
      </c>
    </row>
    <row r="47" spans="2:16" x14ac:dyDescent="0.25">
      <c r="I47" s="23">
        <v>13</v>
      </c>
      <c r="J47">
        <v>2.1</v>
      </c>
      <c r="K47">
        <v>750</v>
      </c>
      <c r="L47">
        <v>20</v>
      </c>
      <c r="M47" s="4">
        <f t="shared" si="5"/>
        <v>0</v>
      </c>
      <c r="N47" s="6">
        <f t="shared" si="6"/>
        <v>0</v>
      </c>
      <c r="O47" s="27">
        <f t="shared" si="7"/>
        <v>-1.6666666666666667</v>
      </c>
      <c r="P47">
        <v>27.56</v>
      </c>
    </row>
    <row r="48" spans="2:16" x14ac:dyDescent="0.25">
      <c r="I48" s="23">
        <v>14</v>
      </c>
      <c r="J48">
        <v>2.1</v>
      </c>
      <c r="K48">
        <v>750</v>
      </c>
      <c r="L48">
        <v>180</v>
      </c>
      <c r="M48" s="4">
        <f t="shared" si="5"/>
        <v>0</v>
      </c>
      <c r="N48" s="6">
        <f t="shared" si="6"/>
        <v>0</v>
      </c>
      <c r="O48" s="27">
        <f t="shared" si="7"/>
        <v>1.6666666666666667</v>
      </c>
      <c r="P48">
        <v>19.39</v>
      </c>
    </row>
    <row r="49" spans="9:25" x14ac:dyDescent="0.25">
      <c r="I49" s="23">
        <v>15</v>
      </c>
      <c r="J49">
        <v>2.1</v>
      </c>
      <c r="K49">
        <v>750</v>
      </c>
      <c r="L49">
        <v>100</v>
      </c>
      <c r="M49" s="4">
        <f t="shared" si="5"/>
        <v>0</v>
      </c>
      <c r="N49" s="6">
        <f t="shared" si="6"/>
        <v>0</v>
      </c>
      <c r="O49" s="4">
        <f t="shared" si="7"/>
        <v>0</v>
      </c>
      <c r="P49">
        <v>21.16</v>
      </c>
    </row>
    <row r="50" spans="9:25" x14ac:dyDescent="0.25">
      <c r="I50" s="23">
        <v>16</v>
      </c>
      <c r="J50">
        <v>2.1</v>
      </c>
      <c r="K50">
        <v>750</v>
      </c>
      <c r="L50">
        <v>100</v>
      </c>
      <c r="M50" s="4">
        <f t="shared" si="5"/>
        <v>0</v>
      </c>
      <c r="N50" s="6">
        <f t="shared" si="6"/>
        <v>0</v>
      </c>
      <c r="O50" s="4">
        <f t="shared" si="7"/>
        <v>0</v>
      </c>
      <c r="P50">
        <v>22.03</v>
      </c>
    </row>
    <row r="51" spans="9:25" x14ac:dyDescent="0.25">
      <c r="I51" s="23">
        <v>17</v>
      </c>
      <c r="J51">
        <v>2.1</v>
      </c>
      <c r="K51">
        <v>750</v>
      </c>
      <c r="L51">
        <v>100</v>
      </c>
      <c r="M51" s="4">
        <f t="shared" si="5"/>
        <v>0</v>
      </c>
      <c r="N51" s="6">
        <f t="shared" si="6"/>
        <v>0</v>
      </c>
      <c r="O51" s="4">
        <f t="shared" si="7"/>
        <v>0</v>
      </c>
      <c r="P51">
        <v>21.93</v>
      </c>
    </row>
    <row r="52" spans="9:25" x14ac:dyDescent="0.25">
      <c r="I52" s="23">
        <v>18</v>
      </c>
      <c r="J52">
        <v>2.1</v>
      </c>
      <c r="K52">
        <v>750</v>
      </c>
      <c r="L52">
        <v>100</v>
      </c>
      <c r="M52" s="4">
        <f t="shared" si="5"/>
        <v>0</v>
      </c>
      <c r="N52" s="6">
        <f t="shared" si="6"/>
        <v>0</v>
      </c>
      <c r="O52" s="4">
        <f t="shared" si="7"/>
        <v>0</v>
      </c>
      <c r="P52">
        <v>20.99</v>
      </c>
    </row>
    <row r="53" spans="9:25" x14ac:dyDescent="0.25">
      <c r="I53" s="23">
        <v>19</v>
      </c>
      <c r="J53">
        <v>2.1</v>
      </c>
      <c r="K53">
        <v>750</v>
      </c>
      <c r="L53">
        <v>100</v>
      </c>
      <c r="M53" s="4">
        <f t="shared" si="5"/>
        <v>0</v>
      </c>
      <c r="N53" s="6">
        <f t="shared" si="6"/>
        <v>0</v>
      </c>
      <c r="O53" s="4">
        <f t="shared" si="7"/>
        <v>0</v>
      </c>
      <c r="P53">
        <v>20.81</v>
      </c>
    </row>
    <row r="54" spans="9:25" x14ac:dyDescent="0.25">
      <c r="I54" s="23">
        <v>20</v>
      </c>
      <c r="J54">
        <v>2.1</v>
      </c>
      <c r="K54">
        <v>750</v>
      </c>
      <c r="L54">
        <v>100</v>
      </c>
      <c r="M54" s="4">
        <f t="shared" si="5"/>
        <v>0</v>
      </c>
      <c r="N54" s="6">
        <f t="shared" si="6"/>
        <v>0</v>
      </c>
      <c r="O54" s="4">
        <f t="shared" si="7"/>
        <v>0</v>
      </c>
      <c r="P54">
        <v>21.28</v>
      </c>
    </row>
    <row r="55" spans="9:25" x14ac:dyDescent="0.25">
      <c r="I55" s="12"/>
      <c r="J55" s="13"/>
      <c r="K55" s="13"/>
      <c r="L55" s="14"/>
      <c r="M55" s="15"/>
      <c r="N55" s="16"/>
      <c r="O55" s="16"/>
      <c r="P55" s="16"/>
    </row>
    <row r="56" spans="9:25" x14ac:dyDescent="0.25">
      <c r="I56" s="12"/>
      <c r="J56" s="13"/>
      <c r="K56" s="13"/>
      <c r="L56" s="14"/>
      <c r="M56" s="15"/>
      <c r="N56" s="16"/>
      <c r="O56" s="16"/>
      <c r="P56" s="16"/>
    </row>
    <row r="57" spans="9:25" x14ac:dyDescent="0.25">
      <c r="I57" s="12"/>
      <c r="J57" s="13"/>
      <c r="K57" s="13"/>
      <c r="L57" s="14"/>
      <c r="M57" s="15"/>
      <c r="N57" s="16"/>
      <c r="O57" s="16"/>
      <c r="P57" s="16"/>
    </row>
    <row r="58" spans="9:25" x14ac:dyDescent="0.25">
      <c r="I58" s="17" t="s">
        <v>13</v>
      </c>
      <c r="J58" s="13"/>
      <c r="K58" s="13"/>
      <c r="L58" s="14"/>
      <c r="M58" s="16"/>
      <c r="N58" s="15"/>
      <c r="O58" s="16"/>
      <c r="P58" s="16"/>
    </row>
    <row r="59" spans="9:25" x14ac:dyDescent="0.25">
      <c r="I59" s="12"/>
      <c r="J59" s="13"/>
      <c r="K59" s="13"/>
      <c r="L59" s="14"/>
      <c r="M59" s="16"/>
      <c r="N59" s="15"/>
      <c r="O59" s="16"/>
      <c r="P59" s="16"/>
    </row>
    <row r="60" spans="9:25" ht="18.75" x14ac:dyDescent="0.35">
      <c r="I60" s="12"/>
      <c r="J60" s="13"/>
      <c r="K60" s="13"/>
      <c r="L60" s="18" t="s">
        <v>38</v>
      </c>
      <c r="M60" s="19" t="s">
        <v>39</v>
      </c>
      <c r="N60" s="19" t="s">
        <v>40</v>
      </c>
      <c r="O60" s="23" t="s">
        <v>27</v>
      </c>
      <c r="P60" s="23" t="s">
        <v>28</v>
      </c>
      <c r="Q60" s="23" t="s">
        <v>29</v>
      </c>
      <c r="R60" s="12" t="s">
        <v>24</v>
      </c>
      <c r="S60" s="12" t="s">
        <v>25</v>
      </c>
      <c r="T60" s="23" t="s">
        <v>26</v>
      </c>
      <c r="Y60" s="23" t="s">
        <v>5</v>
      </c>
    </row>
    <row r="61" spans="9:25" x14ac:dyDescent="0.25">
      <c r="I61" s="12"/>
      <c r="J61" s="13"/>
      <c r="K61" s="14">
        <v>1</v>
      </c>
      <c r="L61">
        <v>0.97</v>
      </c>
      <c r="M61">
        <v>658</v>
      </c>
      <c r="N61">
        <v>52</v>
      </c>
      <c r="O61" s="26">
        <f t="shared" ref="O61:O80" si="8">L61^2</f>
        <v>0.94089999999999996</v>
      </c>
      <c r="P61" s="26">
        <f t="shared" ref="P61:P80" si="9">M61^2</f>
        <v>432964</v>
      </c>
      <c r="Q61">
        <f t="shared" ref="Q61:Q80" si="10">N61^2</f>
        <v>2704</v>
      </c>
      <c r="R61" s="29">
        <f t="shared" ref="R61:R80" si="11">L61*M61</f>
        <v>638.26</v>
      </c>
      <c r="S61" s="14">
        <f t="shared" ref="S61:S80" si="12">L61*N61</f>
        <v>50.44</v>
      </c>
      <c r="T61" s="26">
        <f t="shared" ref="T61:T80" si="13">M61*N61</f>
        <v>34216</v>
      </c>
      <c r="Y61" s="5">
        <f t="shared" ref="Y61:Y80" si="14">LN(P35)</f>
        <v>3.3460369704848798</v>
      </c>
    </row>
    <row r="62" spans="9:25" x14ac:dyDescent="0.25">
      <c r="I62" s="12"/>
      <c r="J62" s="13"/>
      <c r="K62" s="14">
        <v>1</v>
      </c>
      <c r="L62">
        <v>3.23</v>
      </c>
      <c r="M62">
        <v>658</v>
      </c>
      <c r="N62">
        <v>52</v>
      </c>
      <c r="O62" s="26">
        <f t="shared" si="8"/>
        <v>10.4329</v>
      </c>
      <c r="P62" s="26">
        <f t="shared" si="9"/>
        <v>432964</v>
      </c>
      <c r="Q62">
        <f t="shared" si="10"/>
        <v>2704</v>
      </c>
      <c r="R62" s="29">
        <f t="shared" si="11"/>
        <v>2125.34</v>
      </c>
      <c r="S62" s="14">
        <f t="shared" si="12"/>
        <v>167.96</v>
      </c>
      <c r="T62" s="26">
        <f t="shared" si="13"/>
        <v>34216</v>
      </c>
      <c r="Y62" s="5">
        <f t="shared" si="14"/>
        <v>3.0530573401732606</v>
      </c>
    </row>
    <row r="63" spans="9:25" x14ac:dyDescent="0.25">
      <c r="I63" s="16"/>
      <c r="J63" s="16"/>
      <c r="K63" s="14">
        <v>1</v>
      </c>
      <c r="L63">
        <v>0.97</v>
      </c>
      <c r="M63">
        <v>842</v>
      </c>
      <c r="N63">
        <v>52</v>
      </c>
      <c r="O63" s="26">
        <f t="shared" si="8"/>
        <v>0.94089999999999996</v>
      </c>
      <c r="P63" s="26">
        <f t="shared" si="9"/>
        <v>708964</v>
      </c>
      <c r="Q63">
        <f t="shared" si="10"/>
        <v>2704</v>
      </c>
      <c r="R63" s="29">
        <f t="shared" si="11"/>
        <v>816.74</v>
      </c>
      <c r="S63" s="14">
        <f t="shared" si="12"/>
        <v>50.44</v>
      </c>
      <c r="T63" s="26">
        <f t="shared" si="13"/>
        <v>43784</v>
      </c>
      <c r="Y63" s="5">
        <f t="shared" si="14"/>
        <v>3.1144038032714896</v>
      </c>
    </row>
    <row r="64" spans="9:25" x14ac:dyDescent="0.25">
      <c r="K64" s="14">
        <v>1</v>
      </c>
      <c r="L64">
        <v>3.23</v>
      </c>
      <c r="M64">
        <v>842</v>
      </c>
      <c r="N64">
        <v>52</v>
      </c>
      <c r="O64" s="26">
        <f t="shared" si="8"/>
        <v>10.4329</v>
      </c>
      <c r="P64" s="26">
        <f t="shared" si="9"/>
        <v>708964</v>
      </c>
      <c r="Q64">
        <f t="shared" si="10"/>
        <v>2704</v>
      </c>
      <c r="R64" s="29">
        <f t="shared" si="11"/>
        <v>2719.66</v>
      </c>
      <c r="S64" s="14">
        <f t="shared" si="12"/>
        <v>167.96</v>
      </c>
      <c r="T64" s="26">
        <f t="shared" si="13"/>
        <v>43784</v>
      </c>
      <c r="Y64" s="5">
        <f t="shared" si="14"/>
        <v>2.8201877010390604</v>
      </c>
    </row>
    <row r="65" spans="11:25" x14ac:dyDescent="0.25">
      <c r="K65" s="14">
        <v>1</v>
      </c>
      <c r="L65">
        <v>0.97</v>
      </c>
      <c r="M65">
        <v>658</v>
      </c>
      <c r="N65">
        <v>148</v>
      </c>
      <c r="O65" s="26">
        <f t="shared" si="8"/>
        <v>0.94089999999999996</v>
      </c>
      <c r="P65" s="26">
        <f t="shared" si="9"/>
        <v>432964</v>
      </c>
      <c r="Q65">
        <f t="shared" si="10"/>
        <v>21904</v>
      </c>
      <c r="R65" s="29">
        <f t="shared" si="11"/>
        <v>638.26</v>
      </c>
      <c r="S65" s="14">
        <f t="shared" si="12"/>
        <v>143.56</v>
      </c>
      <c r="T65" s="26">
        <f t="shared" si="13"/>
        <v>97384</v>
      </c>
      <c r="Y65" s="5">
        <f t="shared" si="14"/>
        <v>3.298795448044074</v>
      </c>
    </row>
    <row r="66" spans="11:25" x14ac:dyDescent="0.25">
      <c r="K66" s="14">
        <v>1</v>
      </c>
      <c r="L66">
        <v>3.23</v>
      </c>
      <c r="M66">
        <v>658</v>
      </c>
      <c r="N66">
        <v>148</v>
      </c>
      <c r="O66" s="26">
        <f t="shared" si="8"/>
        <v>10.4329</v>
      </c>
      <c r="P66" s="26">
        <f t="shared" si="9"/>
        <v>432964</v>
      </c>
      <c r="Q66">
        <f t="shared" si="10"/>
        <v>21904</v>
      </c>
      <c r="R66" s="29">
        <f t="shared" si="11"/>
        <v>2125.34</v>
      </c>
      <c r="S66" s="14">
        <f t="shared" si="12"/>
        <v>478.04</v>
      </c>
      <c r="T66" s="26">
        <f t="shared" si="13"/>
        <v>97384</v>
      </c>
      <c r="Y66" s="5">
        <f t="shared" si="14"/>
        <v>3.0430928449138284</v>
      </c>
    </row>
    <row r="67" spans="11:25" x14ac:dyDescent="0.25">
      <c r="K67" s="14">
        <v>1</v>
      </c>
      <c r="L67">
        <v>0.97</v>
      </c>
      <c r="M67">
        <v>842</v>
      </c>
      <c r="N67">
        <v>148</v>
      </c>
      <c r="O67" s="26">
        <f t="shared" si="8"/>
        <v>0.94089999999999996</v>
      </c>
      <c r="P67" s="26">
        <f t="shared" si="9"/>
        <v>708964</v>
      </c>
      <c r="Q67">
        <f t="shared" si="10"/>
        <v>21904</v>
      </c>
      <c r="R67" s="29">
        <f t="shared" si="11"/>
        <v>816.74</v>
      </c>
      <c r="S67" s="14">
        <f t="shared" si="12"/>
        <v>143.56</v>
      </c>
      <c r="T67" s="26">
        <f t="shared" si="13"/>
        <v>124616</v>
      </c>
      <c r="Y67" s="5">
        <f t="shared" si="14"/>
        <v>2.3978952727983707</v>
      </c>
    </row>
    <row r="68" spans="11:25" x14ac:dyDescent="0.25">
      <c r="K68" s="14">
        <v>1</v>
      </c>
      <c r="L68">
        <v>3.23</v>
      </c>
      <c r="M68">
        <v>842</v>
      </c>
      <c r="N68">
        <v>148</v>
      </c>
      <c r="O68" s="26">
        <f t="shared" si="8"/>
        <v>10.4329</v>
      </c>
      <c r="P68" s="26">
        <f t="shared" si="9"/>
        <v>708964</v>
      </c>
      <c r="Q68">
        <f t="shared" si="10"/>
        <v>21904</v>
      </c>
      <c r="R68" s="29">
        <f t="shared" si="11"/>
        <v>2719.66</v>
      </c>
      <c r="S68" s="14">
        <f t="shared" si="12"/>
        <v>478.04</v>
      </c>
      <c r="T68" s="26">
        <f t="shared" si="13"/>
        <v>124616</v>
      </c>
      <c r="Y68" s="5">
        <f t="shared" si="14"/>
        <v>2.3095607067304709</v>
      </c>
    </row>
    <row r="69" spans="11:25" x14ac:dyDescent="0.25">
      <c r="K69" s="14">
        <v>1</v>
      </c>
      <c r="L69">
        <v>0.2</v>
      </c>
      <c r="M69">
        <v>750</v>
      </c>
      <c r="N69">
        <v>100</v>
      </c>
      <c r="O69" s="1">
        <f t="shared" si="8"/>
        <v>4.0000000000000008E-2</v>
      </c>
      <c r="P69">
        <f t="shared" si="9"/>
        <v>562500</v>
      </c>
      <c r="Q69">
        <f t="shared" si="10"/>
        <v>10000</v>
      </c>
      <c r="R69" s="15">
        <f t="shared" si="11"/>
        <v>150</v>
      </c>
      <c r="S69" s="16">
        <f t="shared" si="12"/>
        <v>20</v>
      </c>
      <c r="T69">
        <f t="shared" si="13"/>
        <v>75000</v>
      </c>
      <c r="Y69" s="5">
        <f t="shared" si="14"/>
        <v>3.377928754722801</v>
      </c>
    </row>
    <row r="70" spans="11:25" x14ac:dyDescent="0.25">
      <c r="K70" s="14">
        <v>1</v>
      </c>
      <c r="L70">
        <v>4</v>
      </c>
      <c r="M70">
        <v>750</v>
      </c>
      <c r="N70">
        <v>100</v>
      </c>
      <c r="O70" s="1">
        <f t="shared" si="8"/>
        <v>16</v>
      </c>
      <c r="P70">
        <f t="shared" si="9"/>
        <v>562500</v>
      </c>
      <c r="Q70">
        <f t="shared" si="10"/>
        <v>10000</v>
      </c>
      <c r="R70" s="15">
        <f t="shared" si="11"/>
        <v>3000</v>
      </c>
      <c r="S70" s="16">
        <f t="shared" si="12"/>
        <v>400</v>
      </c>
      <c r="T70">
        <f t="shared" si="13"/>
        <v>75000</v>
      </c>
      <c r="Y70" s="5">
        <f t="shared" si="14"/>
        <v>3.1135153092103742</v>
      </c>
    </row>
    <row r="71" spans="11:25" x14ac:dyDescent="0.25">
      <c r="K71" s="14">
        <v>1</v>
      </c>
      <c r="L71">
        <v>2.1</v>
      </c>
      <c r="M71">
        <v>595</v>
      </c>
      <c r="N71">
        <v>100</v>
      </c>
      <c r="O71">
        <f t="shared" si="8"/>
        <v>4.41</v>
      </c>
      <c r="P71" s="1">
        <f t="shared" si="9"/>
        <v>354025</v>
      </c>
      <c r="Q71">
        <f t="shared" si="10"/>
        <v>10000</v>
      </c>
      <c r="R71" s="15">
        <f t="shared" si="11"/>
        <v>1249.5</v>
      </c>
      <c r="S71" s="16">
        <f t="shared" si="12"/>
        <v>210</v>
      </c>
      <c r="T71">
        <f t="shared" si="13"/>
        <v>59500</v>
      </c>
      <c r="Y71" s="5">
        <f t="shared" si="14"/>
        <v>3.2335673736111907</v>
      </c>
    </row>
    <row r="72" spans="11:25" x14ac:dyDescent="0.25">
      <c r="K72" s="14">
        <v>1</v>
      </c>
      <c r="L72">
        <v>2.1</v>
      </c>
      <c r="M72">
        <v>905</v>
      </c>
      <c r="N72">
        <v>100</v>
      </c>
      <c r="O72">
        <f t="shared" si="8"/>
        <v>4.41</v>
      </c>
      <c r="P72" s="1">
        <f t="shared" si="9"/>
        <v>819025</v>
      </c>
      <c r="Q72">
        <f t="shared" si="10"/>
        <v>10000</v>
      </c>
      <c r="R72" s="15">
        <f t="shared" si="11"/>
        <v>1900.5</v>
      </c>
      <c r="S72" s="16">
        <f t="shared" si="12"/>
        <v>210</v>
      </c>
      <c r="T72">
        <f t="shared" si="13"/>
        <v>90500</v>
      </c>
      <c r="Y72" s="5">
        <f t="shared" si="14"/>
        <v>2.5006159434931803</v>
      </c>
    </row>
    <row r="73" spans="11:25" x14ac:dyDescent="0.25">
      <c r="K73" s="14">
        <v>1</v>
      </c>
      <c r="L73">
        <v>2.1</v>
      </c>
      <c r="M73">
        <v>750</v>
      </c>
      <c r="N73">
        <v>20</v>
      </c>
      <c r="O73">
        <f t="shared" si="8"/>
        <v>4.41</v>
      </c>
      <c r="P73">
        <f t="shared" si="9"/>
        <v>562500</v>
      </c>
      <c r="Q73" s="1">
        <f t="shared" si="10"/>
        <v>400</v>
      </c>
      <c r="R73" s="15">
        <f t="shared" si="11"/>
        <v>1575</v>
      </c>
      <c r="S73" s="16">
        <f t="shared" si="12"/>
        <v>42</v>
      </c>
      <c r="T73">
        <f t="shared" si="13"/>
        <v>15000</v>
      </c>
      <c r="Y73" s="5">
        <f t="shared" si="14"/>
        <v>3.3163654461454577</v>
      </c>
    </row>
    <row r="74" spans="11:25" x14ac:dyDescent="0.25">
      <c r="K74" s="14">
        <v>1</v>
      </c>
      <c r="L74">
        <v>2.1</v>
      </c>
      <c r="M74">
        <v>750</v>
      </c>
      <c r="N74">
        <v>180</v>
      </c>
      <c r="O74">
        <f t="shared" si="8"/>
        <v>4.41</v>
      </c>
      <c r="P74">
        <f t="shared" si="9"/>
        <v>562500</v>
      </c>
      <c r="Q74" s="1">
        <f t="shared" si="10"/>
        <v>32400</v>
      </c>
      <c r="R74" s="15">
        <f t="shared" si="11"/>
        <v>1575</v>
      </c>
      <c r="S74" s="16">
        <f t="shared" si="12"/>
        <v>378</v>
      </c>
      <c r="T74">
        <f t="shared" si="13"/>
        <v>135000</v>
      </c>
      <c r="Y74" s="5">
        <f t="shared" si="14"/>
        <v>2.9647574692545606</v>
      </c>
    </row>
    <row r="75" spans="11:25" x14ac:dyDescent="0.25">
      <c r="K75" s="14">
        <v>1</v>
      </c>
      <c r="L75">
        <v>2.1</v>
      </c>
      <c r="M75">
        <v>750</v>
      </c>
      <c r="N75">
        <v>100</v>
      </c>
      <c r="O75">
        <f t="shared" si="8"/>
        <v>4.41</v>
      </c>
      <c r="P75">
        <f t="shared" si="9"/>
        <v>562500</v>
      </c>
      <c r="Q75">
        <f t="shared" si="10"/>
        <v>10000</v>
      </c>
      <c r="R75" s="15">
        <f t="shared" si="11"/>
        <v>1575</v>
      </c>
      <c r="S75" s="16">
        <f t="shared" si="12"/>
        <v>210</v>
      </c>
      <c r="T75">
        <f t="shared" si="13"/>
        <v>75000</v>
      </c>
      <c r="Y75" s="5">
        <f t="shared" si="14"/>
        <v>3.0521126069900988</v>
      </c>
    </row>
    <row r="76" spans="11:25" x14ac:dyDescent="0.25">
      <c r="K76" s="14">
        <v>1</v>
      </c>
      <c r="L76">
        <v>2.1</v>
      </c>
      <c r="M76">
        <v>750</v>
      </c>
      <c r="N76">
        <v>100</v>
      </c>
      <c r="O76">
        <f t="shared" si="8"/>
        <v>4.41</v>
      </c>
      <c r="P76">
        <f t="shared" si="9"/>
        <v>562500</v>
      </c>
      <c r="Q76">
        <f t="shared" si="10"/>
        <v>10000</v>
      </c>
      <c r="R76" s="15">
        <f t="shared" si="11"/>
        <v>1575</v>
      </c>
      <c r="S76" s="16">
        <f t="shared" si="12"/>
        <v>210</v>
      </c>
      <c r="T76">
        <f t="shared" si="13"/>
        <v>75000</v>
      </c>
      <c r="Y76" s="5">
        <f t="shared" si="14"/>
        <v>3.092405160814252</v>
      </c>
    </row>
    <row r="77" spans="11:25" x14ac:dyDescent="0.25">
      <c r="K77" s="14">
        <v>1</v>
      </c>
      <c r="L77">
        <v>2.1</v>
      </c>
      <c r="M77">
        <v>750</v>
      </c>
      <c r="N77">
        <v>100</v>
      </c>
      <c r="O77">
        <f t="shared" si="8"/>
        <v>4.41</v>
      </c>
      <c r="P77">
        <f t="shared" si="9"/>
        <v>562500</v>
      </c>
      <c r="Q77">
        <f t="shared" si="10"/>
        <v>10000</v>
      </c>
      <c r="R77" s="15">
        <f t="shared" si="11"/>
        <v>1575</v>
      </c>
      <c r="S77" s="16">
        <f t="shared" si="12"/>
        <v>210</v>
      </c>
      <c r="T77">
        <f t="shared" si="13"/>
        <v>75000</v>
      </c>
      <c r="Y77" s="5">
        <f t="shared" si="14"/>
        <v>3.0878555624297968</v>
      </c>
    </row>
    <row r="78" spans="11:25" x14ac:dyDescent="0.25">
      <c r="K78" s="14">
        <v>1</v>
      </c>
      <c r="L78">
        <v>2.1</v>
      </c>
      <c r="M78">
        <v>750</v>
      </c>
      <c r="N78">
        <v>100</v>
      </c>
      <c r="O78">
        <f t="shared" si="8"/>
        <v>4.41</v>
      </c>
      <c r="P78">
        <f t="shared" si="9"/>
        <v>562500</v>
      </c>
      <c r="Q78">
        <f t="shared" si="10"/>
        <v>10000</v>
      </c>
      <c r="R78" s="15">
        <f t="shared" si="11"/>
        <v>1575</v>
      </c>
      <c r="S78" s="16">
        <f t="shared" si="12"/>
        <v>210</v>
      </c>
      <c r="T78">
        <f t="shared" si="13"/>
        <v>75000</v>
      </c>
      <c r="Y78" s="5">
        <f t="shared" si="14"/>
        <v>3.0440461338325417</v>
      </c>
    </row>
    <row r="79" spans="11:25" x14ac:dyDescent="0.25">
      <c r="K79" s="14">
        <v>1</v>
      </c>
      <c r="L79">
        <v>2.1</v>
      </c>
      <c r="M79">
        <v>750</v>
      </c>
      <c r="N79">
        <v>100</v>
      </c>
      <c r="O79">
        <f t="shared" si="8"/>
        <v>4.41</v>
      </c>
      <c r="P79">
        <f t="shared" si="9"/>
        <v>562500</v>
      </c>
      <c r="Q79">
        <f t="shared" si="10"/>
        <v>10000</v>
      </c>
      <c r="R79" s="15">
        <f t="shared" si="11"/>
        <v>1575</v>
      </c>
      <c r="S79" s="16">
        <f t="shared" si="12"/>
        <v>210</v>
      </c>
      <c r="T79">
        <f t="shared" si="13"/>
        <v>75000</v>
      </c>
      <c r="Y79" s="5">
        <f t="shared" si="14"/>
        <v>3.0354336404055431</v>
      </c>
    </row>
    <row r="80" spans="11:25" x14ac:dyDescent="0.25">
      <c r="K80" s="14">
        <v>1</v>
      </c>
      <c r="L80">
        <v>2.1</v>
      </c>
      <c r="M80">
        <v>750</v>
      </c>
      <c r="N80">
        <v>100</v>
      </c>
      <c r="O80">
        <f t="shared" si="8"/>
        <v>4.41</v>
      </c>
      <c r="P80">
        <f t="shared" si="9"/>
        <v>562500</v>
      </c>
      <c r="Q80">
        <f t="shared" si="10"/>
        <v>10000</v>
      </c>
      <c r="R80" s="15">
        <f t="shared" si="11"/>
        <v>1575</v>
      </c>
      <c r="S80" s="16">
        <f t="shared" si="12"/>
        <v>210</v>
      </c>
      <c r="T80">
        <f t="shared" si="13"/>
        <v>75000</v>
      </c>
      <c r="Y80" s="5">
        <f t="shared" si="14"/>
        <v>3.0577676644734435</v>
      </c>
    </row>
    <row r="81" spans="10:26" x14ac:dyDescent="0.25">
      <c r="K81" s="14"/>
      <c r="L81" s="16"/>
      <c r="M81" s="16"/>
      <c r="N81" s="16"/>
      <c r="O81" s="15"/>
      <c r="P81" s="16"/>
      <c r="Y81" s="5"/>
    </row>
    <row r="84" spans="10:26" x14ac:dyDescent="0.25">
      <c r="J84" t="s">
        <v>14</v>
      </c>
      <c r="K84" s="14">
        <v>1</v>
      </c>
      <c r="L84" s="14">
        <v>0.97</v>
      </c>
      <c r="M84" s="14">
        <v>658</v>
      </c>
      <c r="N84" s="14">
        <v>52</v>
      </c>
      <c r="O84" s="29">
        <v>0.94089999999999996</v>
      </c>
      <c r="P84" s="14">
        <v>432964</v>
      </c>
      <c r="Q84" s="26">
        <v>2704</v>
      </c>
      <c r="R84" s="26">
        <v>638.26</v>
      </c>
      <c r="S84" s="26">
        <v>50.44</v>
      </c>
      <c r="T84" s="26">
        <v>34216</v>
      </c>
      <c r="Y84" t="s">
        <v>15</v>
      </c>
      <c r="Z84">
        <v>28.39</v>
      </c>
    </row>
    <row r="85" spans="10:26" x14ac:dyDescent="0.25">
      <c r="K85" s="14">
        <v>1</v>
      </c>
      <c r="L85" s="14">
        <v>3.23</v>
      </c>
      <c r="M85" s="14">
        <v>658</v>
      </c>
      <c r="N85" s="14">
        <v>52</v>
      </c>
      <c r="O85" s="29">
        <v>10.4329</v>
      </c>
      <c r="P85" s="14">
        <v>432964</v>
      </c>
      <c r="Q85" s="26">
        <v>2704</v>
      </c>
      <c r="R85" s="26">
        <v>2125.34</v>
      </c>
      <c r="S85" s="26">
        <v>167.96</v>
      </c>
      <c r="T85" s="26">
        <v>34216</v>
      </c>
      <c r="Z85">
        <v>21.18</v>
      </c>
    </row>
    <row r="86" spans="10:26" x14ac:dyDescent="0.25">
      <c r="K86" s="14">
        <v>1</v>
      </c>
      <c r="L86" s="14">
        <v>0.97</v>
      </c>
      <c r="M86" s="14">
        <v>842</v>
      </c>
      <c r="N86" s="14">
        <v>52</v>
      </c>
      <c r="O86" s="29">
        <v>0.94089999999999996</v>
      </c>
      <c r="P86" s="14">
        <v>708964</v>
      </c>
      <c r="Q86" s="26">
        <v>2704</v>
      </c>
      <c r="R86" s="26">
        <v>816.74</v>
      </c>
      <c r="S86" s="26">
        <v>50.44</v>
      </c>
      <c r="T86" s="26">
        <v>43784</v>
      </c>
      <c r="Z86">
        <v>22.52</v>
      </c>
    </row>
    <row r="87" spans="10:26" x14ac:dyDescent="0.25">
      <c r="K87" s="14">
        <v>1</v>
      </c>
      <c r="L87" s="14">
        <v>3.23</v>
      </c>
      <c r="M87" s="14">
        <v>842</v>
      </c>
      <c r="N87" s="14">
        <v>52</v>
      </c>
      <c r="O87" s="29">
        <v>10.4329</v>
      </c>
      <c r="P87" s="14">
        <v>708964</v>
      </c>
      <c r="Q87" s="26">
        <v>2704</v>
      </c>
      <c r="R87" s="26">
        <v>2719.66</v>
      </c>
      <c r="S87" s="26">
        <v>167.96</v>
      </c>
      <c r="T87" s="26">
        <v>43784</v>
      </c>
      <c r="Z87">
        <v>16.78</v>
      </c>
    </row>
    <row r="88" spans="10:26" x14ac:dyDescent="0.25">
      <c r="K88" s="14">
        <v>1</v>
      </c>
      <c r="L88" s="14">
        <v>0.97</v>
      </c>
      <c r="M88" s="14">
        <v>658</v>
      </c>
      <c r="N88" s="14">
        <v>148</v>
      </c>
      <c r="O88" s="29">
        <v>0.94089999999999996</v>
      </c>
      <c r="P88" s="14">
        <v>432964</v>
      </c>
      <c r="Q88" s="26">
        <v>21904</v>
      </c>
      <c r="R88" s="26">
        <v>638.26</v>
      </c>
      <c r="S88" s="26">
        <v>143.56</v>
      </c>
      <c r="T88" s="26">
        <v>97384</v>
      </c>
      <c r="Z88">
        <v>27.08</v>
      </c>
    </row>
    <row r="89" spans="10:26" x14ac:dyDescent="0.25">
      <c r="K89" s="14">
        <v>1</v>
      </c>
      <c r="L89" s="14">
        <v>3.23</v>
      </c>
      <c r="M89" s="14">
        <v>658</v>
      </c>
      <c r="N89" s="14">
        <v>148</v>
      </c>
      <c r="O89" s="29">
        <v>10.4329</v>
      </c>
      <c r="P89" s="14">
        <v>432964</v>
      </c>
      <c r="Q89" s="26">
        <v>21904</v>
      </c>
      <c r="R89" s="26">
        <v>2125.34</v>
      </c>
      <c r="S89" s="26">
        <v>478.04</v>
      </c>
      <c r="T89" s="26">
        <v>97384</v>
      </c>
      <c r="Z89">
        <v>20.97</v>
      </c>
    </row>
    <row r="90" spans="10:26" x14ac:dyDescent="0.25">
      <c r="K90" s="14">
        <v>1</v>
      </c>
      <c r="L90" s="14">
        <v>0.97</v>
      </c>
      <c r="M90" s="14">
        <v>842</v>
      </c>
      <c r="N90" s="14">
        <v>148</v>
      </c>
      <c r="O90" s="29">
        <v>0.94089999999999996</v>
      </c>
      <c r="P90" s="14">
        <v>708964</v>
      </c>
      <c r="Q90" s="26">
        <v>21904</v>
      </c>
      <c r="R90" s="26">
        <v>816.74</v>
      </c>
      <c r="S90" s="26">
        <v>143.56</v>
      </c>
      <c r="T90" s="26">
        <v>124616</v>
      </c>
      <c r="Z90">
        <v>11</v>
      </c>
    </row>
    <row r="91" spans="10:26" x14ac:dyDescent="0.25">
      <c r="K91" s="14">
        <v>1</v>
      </c>
      <c r="L91" s="14">
        <v>3.23</v>
      </c>
      <c r="M91" s="14">
        <v>842</v>
      </c>
      <c r="N91" s="14">
        <v>148</v>
      </c>
      <c r="O91" s="29">
        <v>10.4329</v>
      </c>
      <c r="P91" s="14">
        <v>708964</v>
      </c>
      <c r="Q91" s="26">
        <v>21904</v>
      </c>
      <c r="R91" s="26">
        <v>2719.66</v>
      </c>
      <c r="S91" s="26">
        <v>478.04</v>
      </c>
      <c r="T91" s="26">
        <v>124616</v>
      </c>
      <c r="Z91">
        <v>10.07</v>
      </c>
    </row>
    <row r="92" spans="10:26" x14ac:dyDescent="0.25">
      <c r="K92" s="14">
        <v>1</v>
      </c>
      <c r="L92" s="28">
        <v>0.2</v>
      </c>
      <c r="M92" s="16">
        <v>750</v>
      </c>
      <c r="N92" s="16">
        <v>100</v>
      </c>
      <c r="O92" s="15">
        <v>4.0000000000000008E-2</v>
      </c>
      <c r="P92" s="16">
        <v>562500</v>
      </c>
      <c r="Q92">
        <v>10000</v>
      </c>
      <c r="R92" s="26">
        <v>150</v>
      </c>
      <c r="S92">
        <v>20</v>
      </c>
      <c r="T92" s="26">
        <v>75000</v>
      </c>
      <c r="Z92">
        <v>29.31</v>
      </c>
    </row>
    <row r="93" spans="10:26" x14ac:dyDescent="0.25">
      <c r="K93" s="14">
        <v>1</v>
      </c>
      <c r="L93" s="28">
        <v>4</v>
      </c>
      <c r="M93" s="16">
        <v>750</v>
      </c>
      <c r="N93" s="16">
        <v>100</v>
      </c>
      <c r="O93" s="15">
        <v>16</v>
      </c>
      <c r="P93" s="16">
        <v>562500</v>
      </c>
      <c r="Q93">
        <v>10000</v>
      </c>
      <c r="R93" s="26">
        <v>3000</v>
      </c>
      <c r="S93">
        <v>400</v>
      </c>
      <c r="T93" s="26">
        <v>75000</v>
      </c>
      <c r="Z93">
        <v>22.5</v>
      </c>
    </row>
    <row r="94" spans="10:26" x14ac:dyDescent="0.25">
      <c r="K94" s="14">
        <v>1</v>
      </c>
      <c r="L94" s="16">
        <v>2.1</v>
      </c>
      <c r="M94" s="28">
        <v>595</v>
      </c>
      <c r="N94" s="16">
        <v>100</v>
      </c>
      <c r="O94" s="15">
        <v>4.41</v>
      </c>
      <c r="P94" s="16">
        <v>354025</v>
      </c>
      <c r="Q94">
        <v>10000</v>
      </c>
      <c r="R94">
        <v>1249.5</v>
      </c>
      <c r="S94" s="26">
        <v>210</v>
      </c>
      <c r="T94" s="26">
        <v>59500</v>
      </c>
      <c r="Z94">
        <v>25.37</v>
      </c>
    </row>
    <row r="95" spans="10:26" x14ac:dyDescent="0.25">
      <c r="K95">
        <v>1</v>
      </c>
      <c r="L95">
        <v>2.1</v>
      </c>
      <c r="M95" s="1">
        <v>905</v>
      </c>
      <c r="N95">
        <v>100</v>
      </c>
      <c r="O95">
        <v>4.41</v>
      </c>
      <c r="P95">
        <v>819025</v>
      </c>
      <c r="Q95">
        <v>10000</v>
      </c>
      <c r="R95">
        <v>1900.5</v>
      </c>
      <c r="S95" s="26">
        <v>210</v>
      </c>
      <c r="T95" s="26">
        <v>90500</v>
      </c>
      <c r="Z95">
        <v>12.19</v>
      </c>
    </row>
    <row r="96" spans="10:26" x14ac:dyDescent="0.25">
      <c r="K96">
        <v>1</v>
      </c>
      <c r="L96">
        <v>2.1</v>
      </c>
      <c r="M96">
        <v>750</v>
      </c>
      <c r="N96" s="1">
        <v>20</v>
      </c>
      <c r="O96">
        <v>4.41</v>
      </c>
      <c r="P96">
        <v>562500</v>
      </c>
      <c r="Q96">
        <v>400</v>
      </c>
      <c r="R96">
        <v>1575</v>
      </c>
      <c r="S96">
        <v>42</v>
      </c>
      <c r="T96" s="26">
        <v>15000</v>
      </c>
      <c r="Z96">
        <v>27.56</v>
      </c>
    </row>
    <row r="97" spans="10:30" x14ac:dyDescent="0.25">
      <c r="K97">
        <v>1</v>
      </c>
      <c r="L97">
        <v>2.1</v>
      </c>
      <c r="M97">
        <v>750</v>
      </c>
      <c r="N97" s="1">
        <v>180</v>
      </c>
      <c r="O97">
        <v>4.41</v>
      </c>
      <c r="P97">
        <v>562500</v>
      </c>
      <c r="Q97">
        <v>32400</v>
      </c>
      <c r="R97">
        <v>1575</v>
      </c>
      <c r="S97">
        <v>378</v>
      </c>
      <c r="T97" s="26">
        <v>135000</v>
      </c>
      <c r="Z97">
        <v>19.39</v>
      </c>
    </row>
    <row r="98" spans="10:30" x14ac:dyDescent="0.25">
      <c r="K98">
        <v>1</v>
      </c>
      <c r="L98">
        <v>2.1</v>
      </c>
      <c r="M98">
        <v>750</v>
      </c>
      <c r="N98">
        <v>100</v>
      </c>
      <c r="O98">
        <v>4.41</v>
      </c>
      <c r="P98">
        <v>562500</v>
      </c>
      <c r="Q98">
        <v>10000</v>
      </c>
      <c r="R98">
        <v>1575</v>
      </c>
      <c r="S98">
        <v>210</v>
      </c>
      <c r="T98">
        <v>75000</v>
      </c>
      <c r="Z98">
        <v>21.16</v>
      </c>
    </row>
    <row r="99" spans="10:30" x14ac:dyDescent="0.25">
      <c r="K99">
        <v>1</v>
      </c>
      <c r="L99">
        <v>2.1</v>
      </c>
      <c r="M99">
        <v>750</v>
      </c>
      <c r="N99">
        <v>100</v>
      </c>
      <c r="O99">
        <v>4.41</v>
      </c>
      <c r="P99">
        <v>562500</v>
      </c>
      <c r="Q99">
        <v>10000</v>
      </c>
      <c r="R99">
        <v>1575</v>
      </c>
      <c r="S99">
        <v>210</v>
      </c>
      <c r="T99">
        <v>75000</v>
      </c>
      <c r="Z99">
        <v>22.03</v>
      </c>
    </row>
    <row r="100" spans="10:30" x14ac:dyDescent="0.25">
      <c r="K100">
        <v>1</v>
      </c>
      <c r="L100">
        <v>2.1</v>
      </c>
      <c r="M100">
        <v>750</v>
      </c>
      <c r="N100">
        <v>100</v>
      </c>
      <c r="O100">
        <v>4.41</v>
      </c>
      <c r="P100">
        <v>562500</v>
      </c>
      <c r="Q100">
        <v>10000</v>
      </c>
      <c r="R100">
        <v>1575</v>
      </c>
      <c r="S100">
        <v>210</v>
      </c>
      <c r="T100">
        <v>75000</v>
      </c>
      <c r="Z100">
        <v>21.93</v>
      </c>
    </row>
    <row r="101" spans="10:30" x14ac:dyDescent="0.25">
      <c r="K101">
        <v>1</v>
      </c>
      <c r="L101">
        <v>2.1</v>
      </c>
      <c r="M101">
        <v>750</v>
      </c>
      <c r="N101">
        <v>100</v>
      </c>
      <c r="O101">
        <v>4.41</v>
      </c>
      <c r="P101">
        <v>562500</v>
      </c>
      <c r="Q101">
        <v>10000</v>
      </c>
      <c r="R101">
        <v>1575</v>
      </c>
      <c r="S101">
        <v>210</v>
      </c>
      <c r="T101">
        <v>75000</v>
      </c>
      <c r="Z101">
        <v>20.99</v>
      </c>
    </row>
    <row r="102" spans="10:30" x14ac:dyDescent="0.25">
      <c r="K102">
        <v>1</v>
      </c>
      <c r="L102">
        <v>2.1</v>
      </c>
      <c r="M102">
        <v>750</v>
      </c>
      <c r="N102">
        <v>100</v>
      </c>
      <c r="O102">
        <v>4.41</v>
      </c>
      <c r="P102">
        <v>562500</v>
      </c>
      <c r="Q102">
        <v>10000</v>
      </c>
      <c r="R102">
        <v>1575</v>
      </c>
      <c r="S102">
        <v>210</v>
      </c>
      <c r="T102">
        <v>75000</v>
      </c>
      <c r="Z102">
        <v>20.81</v>
      </c>
    </row>
    <row r="103" spans="10:30" x14ac:dyDescent="0.25">
      <c r="K103">
        <v>1</v>
      </c>
      <c r="L103">
        <v>2.1</v>
      </c>
      <c r="M103">
        <v>750</v>
      </c>
      <c r="N103">
        <v>100</v>
      </c>
      <c r="O103">
        <v>4.41</v>
      </c>
      <c r="P103">
        <v>562500</v>
      </c>
      <c r="Q103">
        <v>10000</v>
      </c>
      <c r="R103">
        <v>1575</v>
      </c>
      <c r="S103">
        <v>210</v>
      </c>
      <c r="T103">
        <v>75000</v>
      </c>
      <c r="Z103">
        <v>21.28</v>
      </c>
    </row>
    <row r="107" spans="10:30" ht="17.25" x14ac:dyDescent="0.25">
      <c r="J107" t="s">
        <v>16</v>
      </c>
      <c r="K107" s="14">
        <v>1</v>
      </c>
      <c r="L107" s="14">
        <v>1</v>
      </c>
      <c r="M107" s="14">
        <v>1</v>
      </c>
      <c r="N107" s="14">
        <v>1</v>
      </c>
      <c r="O107" s="14">
        <v>1</v>
      </c>
      <c r="P107" s="14">
        <v>1</v>
      </c>
      <c r="Q107" s="14">
        <v>1</v>
      </c>
      <c r="R107" s="14">
        <v>1</v>
      </c>
      <c r="S107" s="14">
        <v>1</v>
      </c>
      <c r="T107" s="14">
        <v>1</v>
      </c>
      <c r="U107" s="14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</row>
    <row r="108" spans="10:30" x14ac:dyDescent="0.25">
      <c r="K108" s="14">
        <v>0.97</v>
      </c>
      <c r="L108" s="14">
        <v>3.23</v>
      </c>
      <c r="M108" s="14">
        <v>0.97</v>
      </c>
      <c r="N108" s="14">
        <v>3.23</v>
      </c>
      <c r="O108" s="14">
        <v>0.97</v>
      </c>
      <c r="P108" s="14">
        <v>3.23</v>
      </c>
      <c r="Q108" s="14">
        <v>0.97</v>
      </c>
      <c r="R108" s="14">
        <v>3.23</v>
      </c>
      <c r="S108" s="28">
        <v>0.2</v>
      </c>
      <c r="T108" s="28">
        <v>4</v>
      </c>
      <c r="U108" s="16">
        <v>2.1</v>
      </c>
      <c r="V108">
        <v>2.1</v>
      </c>
      <c r="W108">
        <v>2.1</v>
      </c>
      <c r="X108">
        <v>2.1</v>
      </c>
      <c r="Y108">
        <v>2.1</v>
      </c>
      <c r="Z108">
        <v>2.1</v>
      </c>
      <c r="AA108">
        <v>2.1</v>
      </c>
      <c r="AB108">
        <v>2.1</v>
      </c>
      <c r="AC108">
        <v>2.1</v>
      </c>
      <c r="AD108">
        <v>2.1</v>
      </c>
    </row>
    <row r="109" spans="10:30" x14ac:dyDescent="0.25">
      <c r="K109" s="14">
        <v>658</v>
      </c>
      <c r="L109" s="14">
        <v>658</v>
      </c>
      <c r="M109" s="14">
        <v>842</v>
      </c>
      <c r="N109" s="14">
        <v>842</v>
      </c>
      <c r="O109" s="14">
        <v>658</v>
      </c>
      <c r="P109" s="14">
        <v>658</v>
      </c>
      <c r="Q109" s="14">
        <v>842</v>
      </c>
      <c r="R109" s="14">
        <v>842</v>
      </c>
      <c r="S109" s="16">
        <v>750</v>
      </c>
      <c r="T109" s="16">
        <v>750</v>
      </c>
      <c r="U109" s="28">
        <v>595</v>
      </c>
      <c r="V109" s="1">
        <v>905</v>
      </c>
      <c r="W109">
        <v>750</v>
      </c>
      <c r="X109">
        <v>750</v>
      </c>
      <c r="Y109">
        <v>750</v>
      </c>
      <c r="Z109">
        <v>750</v>
      </c>
      <c r="AA109">
        <v>750</v>
      </c>
      <c r="AB109">
        <v>750</v>
      </c>
      <c r="AC109">
        <v>750</v>
      </c>
      <c r="AD109">
        <v>750</v>
      </c>
    </row>
    <row r="110" spans="10:30" x14ac:dyDescent="0.25">
      <c r="K110" s="14">
        <v>52</v>
      </c>
      <c r="L110" s="14">
        <v>52</v>
      </c>
      <c r="M110" s="14">
        <v>52</v>
      </c>
      <c r="N110" s="14">
        <v>52</v>
      </c>
      <c r="O110" s="14">
        <v>148</v>
      </c>
      <c r="P110" s="14">
        <v>148</v>
      </c>
      <c r="Q110" s="14">
        <v>148</v>
      </c>
      <c r="R110" s="14">
        <v>148</v>
      </c>
      <c r="S110" s="16">
        <v>100</v>
      </c>
      <c r="T110" s="16">
        <v>100</v>
      </c>
      <c r="U110" s="16">
        <v>100</v>
      </c>
      <c r="V110">
        <v>100</v>
      </c>
      <c r="W110" s="1">
        <v>20</v>
      </c>
      <c r="X110" s="1">
        <v>180</v>
      </c>
      <c r="Y110">
        <v>100</v>
      </c>
      <c r="Z110">
        <v>100</v>
      </c>
      <c r="AA110">
        <v>100</v>
      </c>
      <c r="AB110">
        <v>100</v>
      </c>
      <c r="AC110">
        <v>100</v>
      </c>
      <c r="AD110">
        <v>100</v>
      </c>
    </row>
    <row r="111" spans="10:30" x14ac:dyDescent="0.25">
      <c r="K111" s="29">
        <v>0.94089999999999996</v>
      </c>
      <c r="L111" s="29">
        <v>10.4329</v>
      </c>
      <c r="M111" s="29">
        <v>0.94089999999999996</v>
      </c>
      <c r="N111" s="29">
        <v>10.4329</v>
      </c>
      <c r="O111" s="29">
        <v>0.94089999999999996</v>
      </c>
      <c r="P111" s="29">
        <v>10.4329</v>
      </c>
      <c r="Q111" s="29">
        <v>0.94089999999999996</v>
      </c>
      <c r="R111" s="29">
        <v>10.4329</v>
      </c>
      <c r="S111" s="15">
        <v>4.0000000000000008E-2</v>
      </c>
      <c r="T111" s="15">
        <v>16</v>
      </c>
      <c r="U111" s="15">
        <v>4.41</v>
      </c>
      <c r="V111">
        <v>4.41</v>
      </c>
      <c r="W111">
        <v>4.41</v>
      </c>
      <c r="X111">
        <v>4.41</v>
      </c>
      <c r="Y111">
        <v>4.41</v>
      </c>
      <c r="Z111">
        <v>4.41</v>
      </c>
      <c r="AA111">
        <v>4.41</v>
      </c>
      <c r="AB111">
        <v>4.41</v>
      </c>
      <c r="AC111">
        <v>4.41</v>
      </c>
      <c r="AD111">
        <v>4.41</v>
      </c>
    </row>
    <row r="112" spans="10:30" x14ac:dyDescent="0.25">
      <c r="K112" s="14">
        <v>432964</v>
      </c>
      <c r="L112" s="14">
        <v>432964</v>
      </c>
      <c r="M112" s="14">
        <v>708964</v>
      </c>
      <c r="N112" s="14">
        <v>708964</v>
      </c>
      <c r="O112" s="14">
        <v>432964</v>
      </c>
      <c r="P112" s="14">
        <v>432964</v>
      </c>
      <c r="Q112" s="14">
        <v>708964</v>
      </c>
      <c r="R112" s="14">
        <v>708964</v>
      </c>
      <c r="S112" s="16">
        <v>562500</v>
      </c>
      <c r="T112" s="16">
        <v>562500</v>
      </c>
      <c r="U112" s="16">
        <v>354025</v>
      </c>
      <c r="V112">
        <v>819025</v>
      </c>
      <c r="W112">
        <v>562500</v>
      </c>
      <c r="X112">
        <v>562500</v>
      </c>
      <c r="Y112">
        <v>562500</v>
      </c>
      <c r="Z112">
        <v>562500</v>
      </c>
      <c r="AA112">
        <v>562500</v>
      </c>
      <c r="AB112">
        <v>562500</v>
      </c>
      <c r="AC112">
        <v>562500</v>
      </c>
      <c r="AD112">
        <v>562500</v>
      </c>
    </row>
    <row r="113" spans="10:30" x14ac:dyDescent="0.25">
      <c r="K113" s="26">
        <v>2704</v>
      </c>
      <c r="L113" s="26">
        <v>2704</v>
      </c>
      <c r="M113" s="26">
        <v>2704</v>
      </c>
      <c r="N113" s="26">
        <v>2704</v>
      </c>
      <c r="O113" s="26">
        <v>21904</v>
      </c>
      <c r="P113" s="26">
        <v>21904</v>
      </c>
      <c r="Q113" s="26">
        <v>21904</v>
      </c>
      <c r="R113" s="26">
        <v>21904</v>
      </c>
      <c r="S113">
        <v>10000</v>
      </c>
      <c r="T113">
        <v>10000</v>
      </c>
      <c r="U113">
        <v>10000</v>
      </c>
      <c r="V113">
        <v>10000</v>
      </c>
      <c r="W113">
        <v>400</v>
      </c>
      <c r="X113">
        <v>32400</v>
      </c>
      <c r="Y113">
        <v>10000</v>
      </c>
      <c r="Z113">
        <v>10000</v>
      </c>
      <c r="AA113">
        <v>10000</v>
      </c>
      <c r="AB113">
        <v>10000</v>
      </c>
      <c r="AC113">
        <v>10000</v>
      </c>
      <c r="AD113">
        <v>10000</v>
      </c>
    </row>
    <row r="114" spans="10:30" x14ac:dyDescent="0.25">
      <c r="K114" s="26">
        <v>638.26</v>
      </c>
      <c r="L114" s="26">
        <v>2125.34</v>
      </c>
      <c r="M114" s="26">
        <v>816.74</v>
      </c>
      <c r="N114" s="26">
        <v>2719.66</v>
      </c>
      <c r="O114" s="26">
        <v>638.26</v>
      </c>
      <c r="P114" s="26">
        <v>2125.34</v>
      </c>
      <c r="Q114" s="26">
        <v>816.74</v>
      </c>
      <c r="R114" s="26">
        <v>2719.66</v>
      </c>
      <c r="S114" s="26">
        <v>150</v>
      </c>
      <c r="T114" s="26">
        <v>3000</v>
      </c>
      <c r="U114">
        <v>1249.5</v>
      </c>
      <c r="V114">
        <v>1900.5</v>
      </c>
      <c r="W114">
        <v>1575</v>
      </c>
      <c r="X114">
        <v>1575</v>
      </c>
      <c r="Y114">
        <v>1575</v>
      </c>
      <c r="Z114">
        <v>1575</v>
      </c>
      <c r="AA114">
        <v>1575</v>
      </c>
      <c r="AB114">
        <v>1575</v>
      </c>
      <c r="AC114">
        <v>1575</v>
      </c>
      <c r="AD114">
        <v>1575</v>
      </c>
    </row>
    <row r="115" spans="10:30" x14ac:dyDescent="0.25">
      <c r="K115" s="26">
        <v>50.44</v>
      </c>
      <c r="L115" s="26">
        <v>167.96</v>
      </c>
      <c r="M115" s="26">
        <v>50.44</v>
      </c>
      <c r="N115" s="26">
        <v>167.96</v>
      </c>
      <c r="O115" s="26">
        <v>143.56</v>
      </c>
      <c r="P115" s="26">
        <v>478.04</v>
      </c>
      <c r="Q115" s="26">
        <v>143.56</v>
      </c>
      <c r="R115" s="26">
        <v>478.04</v>
      </c>
      <c r="S115">
        <v>20</v>
      </c>
      <c r="T115">
        <v>400</v>
      </c>
      <c r="U115" s="26">
        <v>210</v>
      </c>
      <c r="V115" s="26">
        <v>210</v>
      </c>
      <c r="W115">
        <v>42</v>
      </c>
      <c r="X115">
        <v>378</v>
      </c>
      <c r="Y115">
        <v>210</v>
      </c>
      <c r="Z115">
        <v>210</v>
      </c>
      <c r="AA115">
        <v>210</v>
      </c>
      <c r="AB115">
        <v>210</v>
      </c>
      <c r="AC115">
        <v>210</v>
      </c>
      <c r="AD115">
        <v>210</v>
      </c>
    </row>
    <row r="116" spans="10:30" x14ac:dyDescent="0.25">
      <c r="K116" s="26">
        <v>34216</v>
      </c>
      <c r="L116" s="26">
        <v>34216</v>
      </c>
      <c r="M116" s="26">
        <v>43784</v>
      </c>
      <c r="N116" s="26">
        <v>43784</v>
      </c>
      <c r="O116" s="26">
        <v>97384</v>
      </c>
      <c r="P116" s="26">
        <v>97384</v>
      </c>
      <c r="Q116" s="26">
        <v>124616</v>
      </c>
      <c r="R116" s="26">
        <v>124616</v>
      </c>
      <c r="S116" s="26">
        <v>75000</v>
      </c>
      <c r="T116" s="26">
        <v>75000</v>
      </c>
      <c r="U116" s="26">
        <v>59500</v>
      </c>
      <c r="V116" s="26">
        <v>90500</v>
      </c>
      <c r="W116" s="26">
        <v>15000</v>
      </c>
      <c r="X116" s="26">
        <v>135000</v>
      </c>
      <c r="Y116">
        <v>75000</v>
      </c>
      <c r="Z116">
        <v>75000</v>
      </c>
      <c r="AA116">
        <v>75000</v>
      </c>
      <c r="AB116">
        <v>75000</v>
      </c>
      <c r="AC116">
        <v>75000</v>
      </c>
      <c r="AD116">
        <v>75000</v>
      </c>
    </row>
    <row r="118" spans="10:30" ht="17.25" x14ac:dyDescent="0.25">
      <c r="J118" t="s">
        <v>17</v>
      </c>
      <c r="K118">
        <f t="array" ref="K118:T127">MMULT(K107:AD116,K84:T103)</f>
        <v>20</v>
      </c>
      <c r="L118">
        <v>42.000000000000014</v>
      </c>
      <c r="M118">
        <v>15000</v>
      </c>
      <c r="N118">
        <v>2000</v>
      </c>
      <c r="O118">
        <v>105.63519999999997</v>
      </c>
      <c r="P118">
        <v>11365762</v>
      </c>
      <c r="Q118">
        <v>231232</v>
      </c>
      <c r="R118">
        <v>31500</v>
      </c>
      <c r="S118">
        <v>4200</v>
      </c>
      <c r="T118">
        <v>1500000</v>
      </c>
      <c r="Y118" t="s">
        <v>18</v>
      </c>
      <c r="Z118" s="1">
        <f t="array" ref="Z118:Z127">MMULT(K107:AD116,Z84:Z103)</f>
        <v>422.51</v>
      </c>
    </row>
    <row r="119" spans="10:30" x14ac:dyDescent="0.25">
      <c r="K119">
        <v>42.000000000000014</v>
      </c>
      <c r="L119">
        <v>105.63519999999997</v>
      </c>
      <c r="M119">
        <v>31500</v>
      </c>
      <c r="N119">
        <v>4200</v>
      </c>
      <c r="O119">
        <v>295.06176000000011</v>
      </c>
      <c r="P119">
        <v>23868100.199999999</v>
      </c>
      <c r="Q119">
        <v>485587.20000000001</v>
      </c>
      <c r="R119">
        <v>79226.399999999994</v>
      </c>
      <c r="S119">
        <v>10563.52</v>
      </c>
      <c r="T119">
        <v>3150000</v>
      </c>
      <c r="Z119" s="1">
        <v>851.74330000000009</v>
      </c>
    </row>
    <row r="120" spans="10:30" x14ac:dyDescent="0.25">
      <c r="K120">
        <v>15000</v>
      </c>
      <c r="L120">
        <v>31500</v>
      </c>
      <c r="M120">
        <v>11365762</v>
      </c>
      <c r="N120">
        <v>1500000</v>
      </c>
      <c r="O120">
        <v>79226.399999999994</v>
      </c>
      <c r="P120">
        <v>8697964500</v>
      </c>
      <c r="Q120">
        <v>173424000</v>
      </c>
      <c r="R120">
        <v>23868100.199999999</v>
      </c>
      <c r="S120">
        <v>3150000</v>
      </c>
      <c r="T120">
        <v>1136576200</v>
      </c>
      <c r="Z120" s="1">
        <v>311412.59999999998</v>
      </c>
    </row>
    <row r="121" spans="10:30" x14ac:dyDescent="0.25">
      <c r="K121">
        <v>2000</v>
      </c>
      <c r="L121">
        <v>4200</v>
      </c>
      <c r="M121">
        <v>1500000</v>
      </c>
      <c r="N121">
        <v>231232</v>
      </c>
      <c r="O121">
        <v>10563.52</v>
      </c>
      <c r="P121">
        <v>1136576200</v>
      </c>
      <c r="Q121">
        <v>29369600</v>
      </c>
      <c r="R121">
        <v>3150000</v>
      </c>
      <c r="S121">
        <v>485587.20000000001</v>
      </c>
      <c r="T121">
        <v>173424000</v>
      </c>
      <c r="Z121" s="1">
        <v>40649.4</v>
      </c>
    </row>
    <row r="122" spans="10:30" x14ac:dyDescent="0.25">
      <c r="K122">
        <v>105.63519999999997</v>
      </c>
      <c r="L122">
        <v>295.06176000000011</v>
      </c>
      <c r="M122">
        <v>79226.399999999994</v>
      </c>
      <c r="N122">
        <v>10563.52</v>
      </c>
      <c r="O122">
        <v>889.4053808799996</v>
      </c>
      <c r="P122">
        <v>60016771.8728</v>
      </c>
      <c r="Q122">
        <v>1217620.9408</v>
      </c>
      <c r="R122">
        <v>221296.32</v>
      </c>
      <c r="S122">
        <v>29506.175999999989</v>
      </c>
      <c r="T122">
        <v>7922640</v>
      </c>
      <c r="Z122" s="1">
        <v>2102.8242909999999</v>
      </c>
    </row>
    <row r="123" spans="10:30" x14ac:dyDescent="0.25">
      <c r="K123">
        <v>11365762</v>
      </c>
      <c r="L123">
        <v>23868100.199999999</v>
      </c>
      <c r="M123">
        <v>8697964500</v>
      </c>
      <c r="N123">
        <v>1136576200</v>
      </c>
      <c r="O123">
        <v>60016771.8728</v>
      </c>
      <c r="P123">
        <v>6720549265618</v>
      </c>
      <c r="Q123">
        <v>131381628448</v>
      </c>
      <c r="R123">
        <v>18265725450</v>
      </c>
      <c r="S123">
        <v>2386810020</v>
      </c>
      <c r="T123">
        <v>869796450000</v>
      </c>
      <c r="Z123" s="1">
        <v>231696631.36000001</v>
      </c>
    </row>
    <row r="124" spans="10:30" x14ac:dyDescent="0.25">
      <c r="K124">
        <v>231232</v>
      </c>
      <c r="L124">
        <v>485587.20000000001</v>
      </c>
      <c r="M124">
        <v>173424000</v>
      </c>
      <c r="N124">
        <v>29369600</v>
      </c>
      <c r="O124">
        <v>1217620.9408</v>
      </c>
      <c r="P124">
        <v>131381628448</v>
      </c>
      <c r="Q124">
        <v>3998307328</v>
      </c>
      <c r="R124">
        <v>364190400</v>
      </c>
      <c r="S124">
        <v>61676160</v>
      </c>
      <c r="T124">
        <v>22027200000</v>
      </c>
      <c r="Z124" s="1">
        <v>4569268.96</v>
      </c>
    </row>
    <row r="125" spans="10:30" x14ac:dyDescent="0.25">
      <c r="K125">
        <v>31500</v>
      </c>
      <c r="L125">
        <v>79226.399999999994</v>
      </c>
      <c r="M125">
        <v>23868100.199999999</v>
      </c>
      <c r="N125">
        <v>3150000</v>
      </c>
      <c r="O125">
        <v>221296.32</v>
      </c>
      <c r="P125">
        <v>18265725450</v>
      </c>
      <c r="Q125">
        <v>364190400</v>
      </c>
      <c r="R125">
        <v>60016771.872800007</v>
      </c>
      <c r="S125">
        <v>7922640</v>
      </c>
      <c r="T125">
        <v>2386810020</v>
      </c>
      <c r="Z125" s="1">
        <v>628012.01900000009</v>
      </c>
    </row>
    <row r="126" spans="10:30" x14ac:dyDescent="0.25">
      <c r="K126">
        <v>4200</v>
      </c>
      <c r="L126">
        <v>10563.52</v>
      </c>
      <c r="M126">
        <v>3150000</v>
      </c>
      <c r="N126">
        <v>485587.20000000001</v>
      </c>
      <c r="O126">
        <v>29506.175999999989</v>
      </c>
      <c r="P126">
        <v>2386810020</v>
      </c>
      <c r="Q126">
        <v>61676160</v>
      </c>
      <c r="R126">
        <v>7922640</v>
      </c>
      <c r="S126">
        <v>1217620.9408</v>
      </c>
      <c r="T126">
        <v>364190400</v>
      </c>
      <c r="Z126" s="1">
        <v>82131.528399999996</v>
      </c>
    </row>
    <row r="127" spans="10:30" x14ac:dyDescent="0.25">
      <c r="K127">
        <v>1500000</v>
      </c>
      <c r="L127">
        <v>3150000</v>
      </c>
      <c r="M127">
        <v>1136576200</v>
      </c>
      <c r="N127">
        <v>173424000</v>
      </c>
      <c r="O127">
        <v>7922640</v>
      </c>
      <c r="P127">
        <v>869796450000</v>
      </c>
      <c r="Q127">
        <v>22027200000</v>
      </c>
      <c r="R127">
        <v>2386810020</v>
      </c>
      <c r="S127">
        <v>364190400</v>
      </c>
      <c r="T127">
        <v>131381628448</v>
      </c>
      <c r="Z127" s="1">
        <v>29866268.640000001</v>
      </c>
    </row>
    <row r="129" spans="7:33" ht="17.25" x14ac:dyDescent="0.25">
      <c r="J129" t="s">
        <v>19</v>
      </c>
      <c r="K129">
        <f t="array" ref="K129:T138">MINVERSE(K118:T127)</f>
        <v>377.77364282155514</v>
      </c>
      <c r="L129">
        <v>-16.873936676712052</v>
      </c>
      <c r="M129">
        <v>-0.90426732645886698</v>
      </c>
      <c r="N129">
        <v>-0.44536325980165614</v>
      </c>
      <c r="O129">
        <v>0.52358953690827437</v>
      </c>
      <c r="P129">
        <v>5.4097343690676666E-4</v>
      </c>
      <c r="Q129">
        <v>3.1433310899651171E-4</v>
      </c>
      <c r="R129">
        <v>1.8216210218538857E-2</v>
      </c>
      <c r="S129">
        <v>8.9225696348248038E-3</v>
      </c>
      <c r="T129">
        <v>4.8074319667590847E-4</v>
      </c>
      <c r="Y129" t="s">
        <v>20</v>
      </c>
      <c r="Z129" s="1">
        <f t="array" ref="Z129:Z138">MMULT(K129:T138,Z118:Z127)</f>
        <v>-53.268201751223387</v>
      </c>
      <c r="AA129" s="22"/>
    </row>
    <row r="130" spans="7:33" ht="18" x14ac:dyDescent="0.35">
      <c r="K130">
        <v>-16.87393667674878</v>
      </c>
      <c r="L130">
        <v>7.7388368081220795</v>
      </c>
      <c r="M130">
        <v>2.2218888442165095E-2</v>
      </c>
      <c r="N130">
        <v>1.0842549196609886E-2</v>
      </c>
      <c r="O130">
        <v>-0.17876379539650109</v>
      </c>
      <c r="P130">
        <v>-2.6684521491115872E-6</v>
      </c>
      <c r="Q130">
        <v>-9.5998978088796097E-6</v>
      </c>
      <c r="R130">
        <v>-8.674385818329482E-3</v>
      </c>
      <c r="S130">
        <v>-4.2488426832374034E-3</v>
      </c>
      <c r="T130">
        <v>-4.6959740824705143E-17</v>
      </c>
      <c r="Z130" s="1">
        <v>-12.5468811283272</v>
      </c>
      <c r="AA130" s="18" t="s">
        <v>38</v>
      </c>
    </row>
    <row r="131" spans="7:33" ht="18" x14ac:dyDescent="0.35">
      <c r="K131">
        <v>-0.90426732645870211</v>
      </c>
      <c r="L131">
        <v>2.2218888442064433E-2</v>
      </c>
      <c r="M131">
        <v>2.2892409407472333E-3</v>
      </c>
      <c r="N131">
        <v>5.8461262698997218E-4</v>
      </c>
      <c r="O131">
        <v>-9.5301862463747838E-4</v>
      </c>
      <c r="P131">
        <v>-1.4436653639659082E-6</v>
      </c>
      <c r="Q131">
        <v>-5.1934715157114234E-7</v>
      </c>
      <c r="R131">
        <v>-2.4288280291438634E-5</v>
      </c>
      <c r="S131">
        <v>-7.3662293031249445E-17</v>
      </c>
      <c r="T131">
        <v>-6.4099092890080197E-7</v>
      </c>
      <c r="Z131" s="1">
        <v>0.25861876898197167</v>
      </c>
      <c r="AA131" s="19" t="s">
        <v>39</v>
      </c>
    </row>
    <row r="132" spans="7:33" ht="18" x14ac:dyDescent="0.35">
      <c r="K132">
        <v>-0.44536325980211472</v>
      </c>
      <c r="L132">
        <v>1.0842549196623915E-2</v>
      </c>
      <c r="M132">
        <v>5.8461262699117012E-4</v>
      </c>
      <c r="N132">
        <v>4.3629576091583208E-3</v>
      </c>
      <c r="O132">
        <v>-4.5713799089786261E-4</v>
      </c>
      <c r="P132">
        <v>-6.9246286876598714E-8</v>
      </c>
      <c r="Q132">
        <v>-2.689956145668891E-6</v>
      </c>
      <c r="R132">
        <v>-7.5091612966035526E-17</v>
      </c>
      <c r="S132">
        <v>-8.9225696347962176E-5</v>
      </c>
      <c r="T132">
        <v>-4.8074319667611633E-6</v>
      </c>
      <c r="Z132" s="1">
        <v>0.26714213929076891</v>
      </c>
      <c r="AA132" s="19" t="s">
        <v>40</v>
      </c>
    </row>
    <row r="133" spans="7:33" ht="18.75" x14ac:dyDescent="0.35">
      <c r="K133">
        <v>0.52358953690887611</v>
      </c>
      <c r="L133">
        <v>-0.17876379539648835</v>
      </c>
      <c r="M133">
        <v>-9.5301862463923891E-4</v>
      </c>
      <c r="N133">
        <v>-4.5713799089704864E-4</v>
      </c>
      <c r="O133">
        <v>4.256280842769003E-2</v>
      </c>
      <c r="P133">
        <v>6.3534574975907505E-7</v>
      </c>
      <c r="Q133">
        <v>2.2856899544801777E-6</v>
      </c>
      <c r="R133">
        <v>2.3453438117441913E-16</v>
      </c>
      <c r="S133">
        <v>1.2896559023304027E-16</v>
      </c>
      <c r="T133">
        <v>9.9802723692446698E-19</v>
      </c>
      <c r="Z133" s="1">
        <v>0.7500670177146046</v>
      </c>
      <c r="AA133" s="23" t="s">
        <v>27</v>
      </c>
    </row>
    <row r="134" spans="7:33" ht="18.75" x14ac:dyDescent="0.35">
      <c r="K134">
        <v>5.4097343690656099E-4</v>
      </c>
      <c r="L134">
        <v>-2.6684521490433917E-6</v>
      </c>
      <c r="M134">
        <v>-1.44366536396565E-6</v>
      </c>
      <c r="N134">
        <v>-6.9246286875818967E-8</v>
      </c>
      <c r="O134">
        <v>6.3534574975781456E-7</v>
      </c>
      <c r="P134">
        <v>9.6244357597702039E-10</v>
      </c>
      <c r="Q134">
        <v>3.4623143438063242E-10</v>
      </c>
      <c r="R134">
        <v>7.4594620568136315E-20</v>
      </c>
      <c r="S134">
        <v>4.2496345166149607E-20</v>
      </c>
      <c r="T134">
        <v>-5.1797141997955805E-22</v>
      </c>
      <c r="Z134" s="1">
        <v>-1.8357449829773691E-4</v>
      </c>
      <c r="AA134" s="23" t="s">
        <v>28</v>
      </c>
    </row>
    <row r="135" spans="7:33" ht="18.75" x14ac:dyDescent="0.35">
      <c r="K135">
        <v>3.1433310899668893E-4</v>
      </c>
      <c r="L135">
        <v>-9.5998978088622591E-6</v>
      </c>
      <c r="M135">
        <v>-5.193471515716782E-7</v>
      </c>
      <c r="N135">
        <v>-2.6899561456688373E-6</v>
      </c>
      <c r="O135">
        <v>2.2856899544801073E-6</v>
      </c>
      <c r="P135">
        <v>3.4623143438102595E-10</v>
      </c>
      <c r="Q135">
        <v>1.3449780728343297E-8</v>
      </c>
      <c r="R135">
        <v>5.6865151858244388E-20</v>
      </c>
      <c r="S135">
        <v>2.8801691908995786E-20</v>
      </c>
      <c r="T135">
        <v>1.5810597091068385E-22</v>
      </c>
      <c r="Z135" s="1">
        <v>3.8610097394753867E-5</v>
      </c>
      <c r="AA135" s="23" t="s">
        <v>29</v>
      </c>
    </row>
    <row r="136" spans="7:33" ht="18" x14ac:dyDescent="0.35">
      <c r="K136">
        <v>1.8216210218582857E-2</v>
      </c>
      <c r="L136">
        <v>-8.6743858183294283E-3</v>
      </c>
      <c r="M136">
        <v>-2.4288280291558984E-5</v>
      </c>
      <c r="N136">
        <v>-6.115393582971855E-17</v>
      </c>
      <c r="O136">
        <v>2.4950594945723749E-16</v>
      </c>
      <c r="P136">
        <v>1.5598783158501353E-19</v>
      </c>
      <c r="Q136">
        <v>7.9266689454266678E-20</v>
      </c>
      <c r="R136">
        <v>1.1565847757770747E-5</v>
      </c>
      <c r="S136">
        <v>2.8111437848335829E-18</v>
      </c>
      <c r="T136">
        <v>5.2155087454690441E-20</v>
      </c>
      <c r="Z136" s="1">
        <v>7.9958637937564882E-3</v>
      </c>
      <c r="AA136" s="12" t="s">
        <v>24</v>
      </c>
    </row>
    <row r="137" spans="7:33" ht="18" x14ac:dyDescent="0.35">
      <c r="K137">
        <v>8.9225696348355539E-3</v>
      </c>
      <c r="L137">
        <v>-4.2488426832382777E-3</v>
      </c>
      <c r="M137">
        <v>-1.0024524114283359E-16</v>
      </c>
      <c r="N137">
        <v>-8.9225696347961864E-5</v>
      </c>
      <c r="O137">
        <v>1.4344299921091865E-16</v>
      </c>
      <c r="P137">
        <v>5.8764358749324218E-20</v>
      </c>
      <c r="Q137">
        <v>3.0984299619908167E-20</v>
      </c>
      <c r="R137">
        <v>3.8926009839779406E-18</v>
      </c>
      <c r="S137">
        <v>4.2488426832347343E-5</v>
      </c>
      <c r="T137">
        <v>3.4808655009169359E-20</v>
      </c>
      <c r="Z137" s="1">
        <v>1.3620022123885791E-2</v>
      </c>
      <c r="AA137" s="12" t="s">
        <v>25</v>
      </c>
    </row>
    <row r="138" spans="7:33" ht="18" x14ac:dyDescent="0.35">
      <c r="K138">
        <v>4.8074319667643409E-4</v>
      </c>
      <c r="L138">
        <v>-6.7575143042513615E-17</v>
      </c>
      <c r="M138">
        <v>-6.4099092890216103E-7</v>
      </c>
      <c r="N138">
        <v>-4.8074319667611752E-6</v>
      </c>
      <c r="O138">
        <v>2.0353772179263303E-18</v>
      </c>
      <c r="P138">
        <v>3.5812395103245786E-22</v>
      </c>
      <c r="Q138">
        <v>2.2124447481666013E-22</v>
      </c>
      <c r="R138">
        <v>7.3492417372474671E-20</v>
      </c>
      <c r="S138">
        <v>3.5689809620864254E-20</v>
      </c>
      <c r="T138">
        <v>6.4099092890147437E-9</v>
      </c>
      <c r="Z138" s="1">
        <v>-4.7299592391308876E-4</v>
      </c>
      <c r="AA138" s="23" t="s">
        <v>26</v>
      </c>
    </row>
    <row r="139" spans="7:33" ht="18.75" x14ac:dyDescent="0.35">
      <c r="N139" s="18" t="s">
        <v>38</v>
      </c>
      <c r="O139" s="19" t="s">
        <v>39</v>
      </c>
      <c r="P139" s="19" t="s">
        <v>40</v>
      </c>
      <c r="Q139" s="24" t="s">
        <v>27</v>
      </c>
      <c r="R139" s="24" t="s">
        <v>28</v>
      </c>
      <c r="S139" s="24" t="s">
        <v>29</v>
      </c>
      <c r="T139" s="12" t="s">
        <v>24</v>
      </c>
      <c r="U139" s="12" t="s">
        <v>25</v>
      </c>
      <c r="V139" s="24" t="s">
        <v>26</v>
      </c>
    </row>
    <row r="140" spans="7:33" x14ac:dyDescent="0.25">
      <c r="G140" t="s">
        <v>21</v>
      </c>
      <c r="M140">
        <v>-53.268201751223387</v>
      </c>
      <c r="N140">
        <v>-12.5468811283272</v>
      </c>
      <c r="O140">
        <v>0.25861876898197167</v>
      </c>
      <c r="P140">
        <v>0.26714213929076891</v>
      </c>
      <c r="Q140">
        <v>0.7500670177146046</v>
      </c>
      <c r="R140">
        <v>-1.8357449829773691E-4</v>
      </c>
      <c r="S140">
        <v>3.8610097394753867E-5</v>
      </c>
      <c r="T140">
        <v>7.9958637937564882E-3</v>
      </c>
      <c r="U140">
        <v>1.3620022123885791E-2</v>
      </c>
      <c r="V140">
        <v>-4.7299592391308876E-4</v>
      </c>
      <c r="Y140" s="11"/>
    </row>
    <row r="142" spans="7:33" x14ac:dyDescent="0.25">
      <c r="G142" s="7" t="s">
        <v>9</v>
      </c>
      <c r="H142" s="7" t="s">
        <v>10</v>
      </c>
      <c r="I142" t="s">
        <v>11</v>
      </c>
      <c r="L142" s="25">
        <f>H164</f>
        <v>-1.5196078431372548</v>
      </c>
      <c r="M142" s="25">
        <f>L142+$H$165</f>
        <v>-1.3596491228070176</v>
      </c>
      <c r="N142" s="25">
        <f t="shared" ref="N142:AG142" si="15">M142+$H$165</f>
        <v>-1.1996904024767803</v>
      </c>
      <c r="O142" s="25">
        <f t="shared" si="15"/>
        <v>-1.039731682146543</v>
      </c>
      <c r="P142" s="25">
        <f t="shared" si="15"/>
        <v>-0.8797729618163056</v>
      </c>
      <c r="Q142" s="25">
        <f t="shared" si="15"/>
        <v>-0.71981424148606821</v>
      </c>
      <c r="R142" s="25">
        <f t="shared" si="15"/>
        <v>-0.55985552115583082</v>
      </c>
      <c r="S142" s="25">
        <f t="shared" si="15"/>
        <v>-0.39989680082559342</v>
      </c>
      <c r="T142" s="25">
        <f t="shared" si="15"/>
        <v>-0.23993808049535606</v>
      </c>
      <c r="U142" s="25">
        <f t="shared" si="15"/>
        <v>-7.9979360165118696E-2</v>
      </c>
      <c r="V142" s="25">
        <f t="shared" si="15"/>
        <v>7.9979360165118668E-2</v>
      </c>
      <c r="W142" s="25">
        <f t="shared" si="15"/>
        <v>0.23993808049535603</v>
      </c>
      <c r="X142" s="25">
        <f t="shared" si="15"/>
        <v>0.39989680082559342</v>
      </c>
      <c r="Y142" s="25">
        <f t="shared" si="15"/>
        <v>0.55985552115583082</v>
      </c>
      <c r="Z142" s="25">
        <f t="shared" si="15"/>
        <v>0.71981424148606821</v>
      </c>
      <c r="AA142" s="25">
        <f t="shared" si="15"/>
        <v>0.8797729618163056</v>
      </c>
      <c r="AB142" s="25">
        <f t="shared" si="15"/>
        <v>1.039731682146543</v>
      </c>
      <c r="AC142" s="25">
        <f t="shared" si="15"/>
        <v>1.1996904024767803</v>
      </c>
      <c r="AD142" s="25">
        <f t="shared" si="15"/>
        <v>1.3596491228070176</v>
      </c>
      <c r="AE142" s="25">
        <f t="shared" si="15"/>
        <v>1.5196078431372548</v>
      </c>
      <c r="AF142" s="25"/>
      <c r="AG142" s="25"/>
    </row>
    <row r="143" spans="7:33" x14ac:dyDescent="0.25">
      <c r="G143" s="14">
        <v>-1.0089285714285714</v>
      </c>
      <c r="H143" s="14">
        <v>-0.90196078431372551</v>
      </c>
      <c r="I143" s="16">
        <v>-1</v>
      </c>
      <c r="K143" s="25">
        <f>G164</f>
        <v>-1.6964285714285714</v>
      </c>
      <c r="L143">
        <f>$M$140-($N$140*K143)-($O$140*$L$142)-($P$140*AF143)+($Q$140*K143^2)-($R$140*$L$142^2)+($S$140*AF143^2)+($T$140*K143*$L$142)+($U$140*K143*AF143)-($V$140*AF143*$L$142)</f>
        <v>-71.495407392522054</v>
      </c>
      <c r="M143">
        <f>$M$140-($N$140*K143)-($O$140*$M$142)-($P$140*AF143)+($Q$140*K143^2)-($R$140*$L$142^2)+($S$140*AF143^2)+($T$140*K143*M142)+($U$140*K143*AF143)-($V$140*AF143*$L$142)</f>
        <v>-71.538945465814223</v>
      </c>
      <c r="N143">
        <f>$M$140-($N$140*K143)-($O$140*$N$142)-($P$140*$AF143)+($Q$140*K143^2)-($R$140*L142^2)+($S$140*AF143^2)+($T$140*K143*$N$142)+($U$140*K143*AF143)-($V$140*AF143*$L$142)</f>
        <v>-71.582483539106406</v>
      </c>
      <c r="O143">
        <f>$M$140-($N$140*K143)-($O$140*O$142)-($P$140*AF143)+($Q$140*K143^2)-($R$140*$L$142^2)+($S$140*AF143^2)+($T$140*K143*$O$142)+($U$140*K143*AF143)-($V$140*AF143*$L$142)</f>
        <v>-71.626021612398588</v>
      </c>
      <c r="P143">
        <f>$M$140-($N$140*K143)-($O$140*P$142)-($P$140*AF143)+($Q$140*K143^2)-($R$140*$L$142^2)+($S$140*$AF$143^2)+($T$140*K143*$P$142)+($U$140*K143*AF143)-($V$140*AF143*$L$142)</f>
        <v>-71.669559685690757</v>
      </c>
      <c r="Q143">
        <f>$M$140-($N$140*K143)-($O$140*Q$142)-($P$140*AF143)+($Q$140*K143^2)-($R$140*$L142^2)+($S$140*$AF$143^2)+($T$140*K143*$Q$142)+($U$140*K143*AF143)-($V$140*AF143*$L$142)</f>
        <v>-71.71309775898294</v>
      </c>
      <c r="R143">
        <f>$M$140-($N$140*K143)-($O$140*R$142)-($P$140*AF143)+($Q$140*K143^2)-($R$140*$L142^2)+($S$140*AF143^2)+($T$140*K143*$R$142)+($U$140*K143*$AF143)-($V$140*AF143*$L$142)</f>
        <v>-71.756635832275109</v>
      </c>
      <c r="S143">
        <f>$M$140-($N$140*K143)-($O$140*S$142)-($P$140*$AF143)+($Q$140*K143^2)-($R$140*$L142^2)+($S$140*AF143^2)+($T$140*K143*$S$142)+($U$140*K143*AF143)-($V$140*$AF143*$L142)</f>
        <v>-71.800173905567277</v>
      </c>
      <c r="T143">
        <f>$M$140-($N$140*$K143)-($O$140*T$142)-($P$140*$AF143)+($Q$140*$K143^2)-($R$140*$L142^2)+($S$140*$AF$143^2)+($T$140*$K143*$T$142)+($U$140*$K143*$AF143)-($V$140*$AF143*$L142)</f>
        <v>-71.84371197885946</v>
      </c>
      <c r="U143">
        <f>$M$140-($N$140*$K143)-($O$140*U$142)-($P$140*$AF143)+($Q$140*$K143^2)-($R$140*$L142^2)+($S$140*$AF$143^2)+($T$140*$K143*$U$142)+($U$140*$K143*$AF143)-($V$140*$AF143*$L142)</f>
        <v>-71.887250052151629</v>
      </c>
      <c r="V143">
        <f>$M$140-($N$140*$K143)-($O$140*V$142)-($P$140*$AF143)+($Q$140*$K143^2)-($R$140*$L142^2)+($S$140*$AF$143^2)+($T$140*$K143*$V$142)+($U$140*$K143*$AF143)-($V$140*$AF143*$L142)</f>
        <v>-71.930788125443812</v>
      </c>
      <c r="W143">
        <f>$M$140-($N$140*$K143)-($O$140*W$142)-($P$140*$AF143)+($Q$140*$K143^2)-($R$140*$L142^2)+($S$140*$AF$143^2)+($T$140*$K143*$W$142)+($U$140*$K143*$AF143)-($V$140*$AF143*$L142)</f>
        <v>-71.97432619873598</v>
      </c>
      <c r="X143">
        <f>$M$140-($N$140*$K143)-($O$140*X$142)-($P$140*$AF143)+($Q$140*$K143^2)-($R$140*$L142^2)+($S$140*$AF$143^2)+($T$140*$K143*$X$142)+($U$140*$K143*$AF143)-($V$140*$AF143*$L142)</f>
        <v>-72.017864272028163</v>
      </c>
      <c r="Y143">
        <f>$M$140-($N$140*$K143)-($O$140*Y$142)-($P$140*$AF143)+($Q$140*$K143^2)-($R$140*$L142^2)+($S$140*$AF$143^2)+($T$140*$K143*$Y$142)+($U$140*$K143*$AF143)-($V$140*$AF143*$L142)</f>
        <v>-72.061402345320332</v>
      </c>
      <c r="Z143">
        <f>$M$140-($N$140*$K143)-($O$140*Z$142)-($P$140*$AF143)+($Q$140*$K143^2)-($R$140*$L142^2)+($S$140*$AF$143^2)+($T$140*$K143*$Z$142)+($U$140*$K143*$AF143)-($V$140*$AF143*$L142)</f>
        <v>-72.1049404186125</v>
      </c>
      <c r="AA143">
        <f>$M$140-($N$140*$K143)-($O$140*AA$142)-($P$140*$AF143)+($Q$140*$K143^2)-($R$140*$L142^2)+($S$140*$AF$143^2)+($T$140*$K143*$AA$142)+($U$140*$K143*$AF143)-($V$140*$AF143*$L142)</f>
        <v>-72.148478491904683</v>
      </c>
      <c r="AB143">
        <f>$M$140-($N$140*$K143)-($O$140*AB$142)-($P$140*$AF143)+($Q$140*$K143^2)-($R$140*$L142^2)+($S$140*$AF$143^2)+($T$140*$K143*$AB$142)+($U$140*$K143*$AF143)-($V$140*$AF143*$L142)</f>
        <v>-72.192016565196852</v>
      </c>
      <c r="AC143">
        <f>$M$140-($N$140*$K143)-($O$140*AC$142)-($P$140*$AF143)+($Q$140*$K143^2)-($R$140*$L142^2)+($S$140*$AF$143^2)+($T$140*$K143*$AC$142)+($U$140*$K143*$AF143)-($V$140*$AF143*$L142)</f>
        <v>-72.235554638489035</v>
      </c>
      <c r="AD143">
        <f>$M$140-($N$140*$K143)-($O$140*AD$142)-($P$140*$AF143)+($Q$140*$K143^2)-($R$140*$L142^2)+($S$140*$AF$143^2)+($T$140*$K143*$AD$142)+($U$140*$K143*$AF143)-($V$140*$AF143*$L142)</f>
        <v>-72.279092711781217</v>
      </c>
      <c r="AE143">
        <f>$M$140-($N$140*$K143)-($O$140*AE$142)-($P$140*$AF143)+($Q$140*$K143^2)-($R$140*$L142^2)+($S$140*$AF$143^2)+($T$140*$K143*$AE$142)+($U$140*$K143*$AF143)-($V$140*$AF143*$L142)</f>
        <v>-72.322630785073386</v>
      </c>
      <c r="AF143" s="25">
        <f>I164</f>
        <v>-1.6666666666666667</v>
      </c>
    </row>
    <row r="144" spans="7:33" x14ac:dyDescent="0.25">
      <c r="G144" s="14">
        <v>1.0089285714285712</v>
      </c>
      <c r="H144" s="14">
        <v>-0.90196078431372551</v>
      </c>
      <c r="I144" s="14">
        <v>-1</v>
      </c>
      <c r="K144" s="25">
        <f>K143+$G$165</f>
        <v>-1.5178571428571428</v>
      </c>
      <c r="L144">
        <f t="shared" ref="L144:L162" si="16">$M$140-($N$140*K144)-($O$140*$L$142)-($P$140*AF144)+($Q$140*K144^2)-($R$140*$L$142^2)+($S$140*AF144^2)+($T$140*K144*$L$142)+($U$140*K144*AF144)-($V$140*AF144*$L$142)</f>
        <v>-69.742280807875957</v>
      </c>
      <c r="M144">
        <f t="shared" ref="M144:M162" si="17">$M$140-($N$140*K144)-($O$140*$M$142)-($P$140*AF144)+($Q$140*K144^2)-($R$140*$L$142^2)+($S$140*AF144^2)+($T$140*K144*M143)+($U$140*K144*AF144)-($V$140*AF144*$L$142)</f>
        <v>-68.933853914544315</v>
      </c>
      <c r="N144">
        <f t="shared" ref="N144:N162" si="18">$M$140-($N$140*K144)-($O$140*$N$142)-($P$140*$AF144)+($Q$140*K144^2)-($R$140*L143^2)+($S$140*AF144^2)+($T$140*K144*$N$142)+($U$140*K144*AF144)-($V$140*AF144*$L$142)</f>
        <v>-68.890965905986434</v>
      </c>
      <c r="O144">
        <f t="shared" ref="O144:O162" si="19">$M$140-($N$140*K144)-($O$140*O$142)-($P$140*AF144)+($Q$140*K144^2)-($R$140*$L$142^2)+($S$140*AF144^2)+($T$140*K144*$O$142)+($U$140*K144*AF144)-($V$140*AF144*$L$142)</f>
        <v>-69.872209844820148</v>
      </c>
      <c r="P144">
        <f t="shared" ref="P144:P162" si="20">$M$140-($N$140*K144)-($O$140*P$142)-($P$140*AF144)+($Q$140*K144^2)-($R$140*$L$142^2)+($S$140*$AF$143^2)+($T$140*K144*$P$142)+($U$140*K144*AF144)-($V$140*AF144*$L$142)</f>
        <v>-69.915498133165855</v>
      </c>
      <c r="Q144">
        <f t="shared" ref="Q144:Q162" si="21">$M$140-($N$140*K144)-($O$140*Q$142)-($P$140*AF144)+($Q$140*K144^2)-($R$140*$L143^2)+($S$140*$AF$143^2)+($T$140*K144*$Q$142)+($U$140*K144*AF144)-($V$140*AF144*$L$142)</f>
        <v>-69.020873552294944</v>
      </c>
      <c r="R144">
        <f t="shared" ref="R144:R162" si="22">$M$140-($N$140*K144)-($O$140*R$142)-($P$140*AF144)+($Q$140*K144^2)-($R$140*$L143^2)+($S$140*AF144^2)+($T$140*K144*$R$142)+($U$140*K144*$AF144)-($V$140*AF144*$L$142)</f>
        <v>-69.064204621912012</v>
      </c>
      <c r="S144">
        <f t="shared" ref="S144:S162" si="23">$M$140-($N$140*K144)-($O$140*S$142)-($P$140*$AF144)+($Q$140*K144^2)-($R$140*$L143^2)+($S$140*AF144^2)+($T$140*K144*$S$142)+($U$140*K144*AF144)-($V$140*$AF144*$L143)</f>
        <v>-69.058157234638131</v>
      </c>
      <c r="T144">
        <f t="shared" ref="T144:T162" si="24">$M$140-($N$140*$K144)-($O$140*T$142)-($P$140*$AF144)+($Q$140*$K144^2)-($R$140*$L143^2)+($S$140*$AF$143^2)+($T$140*$K144*$T$142)+($U$140*$K144*$AF144)-($V$140*$AF144*$L143)</f>
        <v>-69.101445522983838</v>
      </c>
      <c r="U144">
        <f t="shared" ref="U144:U162" si="25">$M$140-($N$140*$K144)-($O$140*U$142)-($P$140*$AF144)+($Q$140*$K144^2)-($R$140*$L143^2)+($S$140*$AF$143^2)+($T$140*$K144*$U$142)+($U$140*$K144*$AF144)-($V$140*$AF144*$L143)</f>
        <v>-69.144755201965239</v>
      </c>
      <c r="V144">
        <f t="shared" ref="V144:V162" si="26">$M$140-($N$140*$K144)-($O$140*V$142)-($P$140*$AF144)+($Q$140*$K144^2)-($R$140*$L143^2)+($S$140*$AF$143^2)+($T$140*$K144*$V$142)+($U$140*$K144*$AF144)-($V$140*$AF144*$L143)</f>
        <v>-69.188064880946627</v>
      </c>
      <c r="W144">
        <f t="shared" ref="W144:W162" si="27">$M$140-($N$140*$K144)-($O$140*W$142)-($P$140*$AF144)+($Q$140*$K144^2)-($R$140*$L143^2)+($S$140*$AF$143^2)+($T$140*$K144*$W$142)+($U$140*$K144*$AF144)-($V$140*$AF144*$L143)</f>
        <v>-69.231374559928028</v>
      </c>
      <c r="X144">
        <f t="shared" ref="X144:X162" si="28">$M$140-($N$140*$K144)-($O$140*X$142)-($P$140*$AF144)+($Q$140*$K144^2)-($R$140*$L143^2)+($S$140*$AF$143^2)+($T$140*$K144*$X$142)+($U$140*$K144*$AF144)-($V$140*$AF144*$L143)</f>
        <v>-69.274684238909416</v>
      </c>
      <c r="Y144">
        <f t="shared" ref="Y144:Y162" si="29">$M$140-($N$140*$K144)-($O$140*Y$142)-($P$140*$AF144)+($Q$140*$K144^2)-($R$140*$L143^2)+($S$140*$AF$143^2)+($T$140*$K144*$Y$142)+($U$140*$K144*$AF144)-($V$140*$AF144*$L143)</f>
        <v>-69.317993917890803</v>
      </c>
      <c r="Z144">
        <f t="shared" ref="Z144:Z162" si="30">$M$140-($N$140*$K144)-($O$140*Z$142)-($P$140*$AF144)+($Q$140*$K144^2)-($R$140*$L143^2)+($S$140*$AF$143^2)+($T$140*$K144*$Z$142)+($U$140*$K144*$AF144)-($V$140*$AF144*$L143)</f>
        <v>-69.36130359687219</v>
      </c>
      <c r="AA144">
        <f t="shared" ref="AA144:AA162" si="31">$M$140-($N$140*$K144)-($O$140*AA$142)-($P$140*$AF144)+($Q$140*$K144^2)-($R$140*$L143^2)+($S$140*$AF$143^2)+($T$140*$K144*$AA$142)+($U$140*$K144*$AF144)-($V$140*$AF144*$L143)</f>
        <v>-69.404613275853592</v>
      </c>
      <c r="AB144">
        <f t="shared" ref="AB144:AB162" si="32">$M$140-($N$140*$K144)-($O$140*AB$142)-($P$140*$AF144)+($Q$140*$K144^2)-($R$140*$L143^2)+($S$140*$AF$143^2)+($T$140*$K144*$AB$142)+($U$140*$K144*$AF144)-($V$140*$AF144*$L143)</f>
        <v>-69.447922954834979</v>
      </c>
      <c r="AC144">
        <f t="shared" ref="AC144:AC162" si="33">$M$140-($N$140*$K144)-($O$140*AC$142)-($P$140*$AF144)+($Q$140*$K144^2)-($R$140*$L143^2)+($S$140*$AF$143^2)+($T$140*$K144*$AC$142)+($U$140*$K144*$AF144)-($V$140*$AF144*$L143)</f>
        <v>-69.491232633816381</v>
      </c>
      <c r="AD144">
        <f t="shared" ref="AD144:AD162" si="34">$M$140-($N$140*$K144)-($O$140*AD$142)-($P$140*$AF144)+($Q$140*$K144^2)-($R$140*$L143^2)+($S$140*$AF$143^2)+($T$140*$K144*$AD$142)+($U$140*$K144*$AF144)-($V$140*$AF144*$L143)</f>
        <v>-69.534542312797768</v>
      </c>
      <c r="AE144">
        <f t="shared" ref="AE144:AE162" si="35">$M$140-($N$140*$K144)-($O$140*AE$142)-($P$140*$AF144)+($Q$140*$K144^2)-($R$140*$L143^2)+($S$140*$AF$143^2)+($T$140*$K144*$AE$142)+($U$140*$K144*$AF144)-($V$140*$AF144*$L143)</f>
        <v>-69.57785199177917</v>
      </c>
      <c r="AF144" s="25">
        <f>AF143+$I$165</f>
        <v>-1.4912280701754386</v>
      </c>
    </row>
    <row r="145" spans="7:32" x14ac:dyDescent="0.25">
      <c r="G145" s="14">
        <v>-1.0089285714285714</v>
      </c>
      <c r="H145" s="14">
        <v>0.90196078431372551</v>
      </c>
      <c r="I145" s="14">
        <v>-1</v>
      </c>
      <c r="K145" s="25">
        <f t="shared" ref="K145:K162" si="36">K144+$G$165</f>
        <v>-1.3392857142857142</v>
      </c>
      <c r="L145">
        <f t="shared" si="16"/>
        <v>-67.940462554905707</v>
      </c>
      <c r="M145">
        <f t="shared" si="17"/>
        <v>-67.259908834014524</v>
      </c>
      <c r="N145">
        <f t="shared" si="18"/>
        <v>-67.134145295414939</v>
      </c>
      <c r="O145">
        <f t="shared" si="19"/>
        <v>-68.06970640891754</v>
      </c>
      <c r="P145">
        <f t="shared" si="20"/>
        <v>-68.112747289054099</v>
      </c>
      <c r="Q145">
        <f t="shared" si="21"/>
        <v>-67.26334874489271</v>
      </c>
      <c r="R145">
        <f t="shared" si="22"/>
        <v>-67.306470434097378</v>
      </c>
      <c r="S145">
        <f t="shared" si="23"/>
        <v>-67.307092447411705</v>
      </c>
      <c r="T145">
        <f t="shared" si="24"/>
        <v>-67.350133327548249</v>
      </c>
      <c r="U145">
        <f t="shared" si="25"/>
        <v>-67.393214612218856</v>
      </c>
      <c r="V145">
        <f t="shared" si="26"/>
        <v>-67.436295896889476</v>
      </c>
      <c r="W145">
        <f t="shared" si="27"/>
        <v>-67.479377181560082</v>
      </c>
      <c r="X145">
        <f t="shared" si="28"/>
        <v>-67.522458466230688</v>
      </c>
      <c r="Y145">
        <f t="shared" si="29"/>
        <v>-67.565539750901294</v>
      </c>
      <c r="Z145">
        <f t="shared" si="30"/>
        <v>-67.6086210355719</v>
      </c>
      <c r="AA145">
        <f t="shared" si="31"/>
        <v>-67.651702320242507</v>
      </c>
      <c r="AB145">
        <f t="shared" si="32"/>
        <v>-67.694783604913127</v>
      </c>
      <c r="AC145">
        <f t="shared" si="33"/>
        <v>-67.737864889583733</v>
      </c>
      <c r="AD145">
        <f t="shared" si="34"/>
        <v>-67.780946174254353</v>
      </c>
      <c r="AE145">
        <f t="shared" si="35"/>
        <v>-67.824027458924959</v>
      </c>
      <c r="AF145" s="25">
        <f t="shared" ref="AF145:AF163" si="37">AF144+$I$165</f>
        <v>-1.3157894736842104</v>
      </c>
    </row>
    <row r="146" spans="7:32" x14ac:dyDescent="0.25">
      <c r="G146" s="14">
        <v>1.0089285714285712</v>
      </c>
      <c r="H146" s="14">
        <v>0.90196078431372551</v>
      </c>
      <c r="I146" s="14">
        <v>-1</v>
      </c>
      <c r="K146" s="25">
        <f t="shared" si="36"/>
        <v>-1.1607142857142856</v>
      </c>
      <c r="L146">
        <f t="shared" si="16"/>
        <v>-66.08995263361129</v>
      </c>
      <c r="M146">
        <f t="shared" si="17"/>
        <v>-65.521190925032556</v>
      </c>
      <c r="N146">
        <f t="shared" si="18"/>
        <v>-65.328719614883212</v>
      </c>
      <c r="O146">
        <f t="shared" si="19"/>
        <v>-66.218511304690765</v>
      </c>
      <c r="P146">
        <f t="shared" si="20"/>
        <v>-66.26130715335546</v>
      </c>
      <c r="Q146">
        <f t="shared" si="21"/>
        <v>-65.457221244267558</v>
      </c>
      <c r="R146">
        <f t="shared" si="22"/>
        <v>-65.500131176322526</v>
      </c>
      <c r="S146">
        <f t="shared" si="23"/>
        <v>-65.50715789860871</v>
      </c>
      <c r="T146">
        <f t="shared" si="24"/>
        <v>-65.549953747273406</v>
      </c>
      <c r="U146">
        <f t="shared" si="25"/>
        <v>-65.592806637633231</v>
      </c>
      <c r="V146">
        <f t="shared" si="26"/>
        <v>-65.635659527993056</v>
      </c>
      <c r="W146">
        <f t="shared" si="27"/>
        <v>-65.678512418352881</v>
      </c>
      <c r="X146">
        <f t="shared" si="28"/>
        <v>-65.72136530871272</v>
      </c>
      <c r="Y146">
        <f t="shared" si="29"/>
        <v>-65.764218199072531</v>
      </c>
      <c r="Z146">
        <f t="shared" si="30"/>
        <v>-65.807071089432355</v>
      </c>
      <c r="AA146">
        <f t="shared" si="31"/>
        <v>-65.84992397979218</v>
      </c>
      <c r="AB146">
        <f t="shared" si="32"/>
        <v>-65.892776870152019</v>
      </c>
      <c r="AC146">
        <f t="shared" si="33"/>
        <v>-65.935629760511844</v>
      </c>
      <c r="AD146">
        <f t="shared" si="34"/>
        <v>-65.978482650871669</v>
      </c>
      <c r="AE146">
        <f t="shared" si="35"/>
        <v>-66.021335541231494</v>
      </c>
      <c r="AF146" s="25">
        <f t="shared" si="37"/>
        <v>-1.1403508771929822</v>
      </c>
    </row>
    <row r="147" spans="7:32" x14ac:dyDescent="0.25">
      <c r="G147" s="14">
        <v>-1.0089285714285714</v>
      </c>
      <c r="H147" s="14">
        <v>-0.90196078431372551</v>
      </c>
      <c r="I147" s="16">
        <v>1</v>
      </c>
      <c r="K147" s="25">
        <f t="shared" si="36"/>
        <v>-0.98214285714285698</v>
      </c>
      <c r="L147">
        <f t="shared" si="16"/>
        <v>-64.190751043992748</v>
      </c>
      <c r="M147">
        <f t="shared" si="17"/>
        <v>-63.729509786512502</v>
      </c>
      <c r="N147">
        <f t="shared" si="18"/>
        <v>-63.47459223055138</v>
      </c>
      <c r="O147">
        <f t="shared" si="19"/>
        <v>-64.318624532139893</v>
      </c>
      <c r="P147">
        <f t="shared" si="20"/>
        <v>-64.361177726070011</v>
      </c>
      <c r="Q147">
        <f t="shared" si="21"/>
        <v>-63.6023944165796</v>
      </c>
      <c r="R147">
        <f t="shared" si="22"/>
        <v>-63.645090214747562</v>
      </c>
      <c r="S147">
        <f t="shared" si="23"/>
        <v>-63.658244832831052</v>
      </c>
      <c r="T147">
        <f t="shared" si="24"/>
        <v>-63.700798026761184</v>
      </c>
      <c r="U147">
        <f t="shared" si="25"/>
        <v>-63.743422522810228</v>
      </c>
      <c r="V147">
        <f t="shared" si="26"/>
        <v>-63.786047018859271</v>
      </c>
      <c r="W147">
        <f t="shared" si="27"/>
        <v>-63.828671514908315</v>
      </c>
      <c r="X147">
        <f t="shared" si="28"/>
        <v>-63.871296010957366</v>
      </c>
      <c r="Y147">
        <f t="shared" si="29"/>
        <v>-63.913920507006395</v>
      </c>
      <c r="Z147">
        <f t="shared" si="30"/>
        <v>-63.956545003055439</v>
      </c>
      <c r="AA147">
        <f t="shared" si="31"/>
        <v>-63.999169499104461</v>
      </c>
      <c r="AB147">
        <f t="shared" si="32"/>
        <v>-64.041793995153512</v>
      </c>
      <c r="AC147">
        <f t="shared" si="33"/>
        <v>-64.084418491202555</v>
      </c>
      <c r="AD147">
        <f t="shared" si="34"/>
        <v>-64.127042987251613</v>
      </c>
      <c r="AE147">
        <f t="shared" si="35"/>
        <v>-64.169667483300657</v>
      </c>
      <c r="AF147" s="25">
        <f t="shared" si="37"/>
        <v>-0.96491228070175417</v>
      </c>
    </row>
    <row r="148" spans="7:32" x14ac:dyDescent="0.25">
      <c r="G148" s="14">
        <v>1.0089285714285712</v>
      </c>
      <c r="H148" s="14">
        <v>-0.90196078431372551</v>
      </c>
      <c r="I148" s="16">
        <v>1</v>
      </c>
      <c r="K148" s="25">
        <f t="shared" si="36"/>
        <v>-0.80357142857142838</v>
      </c>
      <c r="L148">
        <f t="shared" si="16"/>
        <v>-62.242857786050038</v>
      </c>
      <c r="M148">
        <f t="shared" si="17"/>
        <v>-61.884512084545172</v>
      </c>
      <c r="N148">
        <f t="shared" si="18"/>
        <v>-61.571663897182333</v>
      </c>
      <c r="O148">
        <f t="shared" si="19"/>
        <v>-62.370046091264818</v>
      </c>
      <c r="P148">
        <f t="shared" si="20"/>
        <v>-62.412359007197679</v>
      </c>
      <c r="Q148">
        <f t="shared" si="21"/>
        <v>-61.698769016591712</v>
      </c>
      <c r="R148">
        <f t="shared" si="22"/>
        <v>-61.741248304135375</v>
      </c>
      <c r="S148">
        <f t="shared" si="23"/>
        <v>-61.760241883283392</v>
      </c>
      <c r="T148">
        <f t="shared" si="24"/>
        <v>-61.802554799216246</v>
      </c>
      <c r="U148">
        <f t="shared" si="25"/>
        <v>-61.844950900954508</v>
      </c>
      <c r="V148">
        <f t="shared" si="26"/>
        <v>-61.887347002692771</v>
      </c>
      <c r="W148">
        <f t="shared" si="27"/>
        <v>-61.929743104431033</v>
      </c>
      <c r="X148">
        <f t="shared" si="28"/>
        <v>-61.972139206169288</v>
      </c>
      <c r="Y148">
        <f t="shared" si="29"/>
        <v>-62.014535307907551</v>
      </c>
      <c r="Z148">
        <f t="shared" si="30"/>
        <v>-62.056931409645813</v>
      </c>
      <c r="AA148">
        <f t="shared" si="31"/>
        <v>-62.099327511384068</v>
      </c>
      <c r="AB148">
        <f t="shared" si="32"/>
        <v>-62.141723613122331</v>
      </c>
      <c r="AC148">
        <f t="shared" si="33"/>
        <v>-62.184119714860593</v>
      </c>
      <c r="AD148">
        <f t="shared" si="34"/>
        <v>-62.226515816598848</v>
      </c>
      <c r="AE148">
        <f t="shared" si="35"/>
        <v>-62.26891191833711</v>
      </c>
      <c r="AF148" s="25">
        <f t="shared" si="37"/>
        <v>-0.78947368421052611</v>
      </c>
    </row>
    <row r="149" spans="7:32" x14ac:dyDescent="0.25">
      <c r="G149" s="14">
        <v>-1.0089285714285714</v>
      </c>
      <c r="H149" s="14">
        <v>0.90196078431372551</v>
      </c>
      <c r="I149" s="14">
        <v>1</v>
      </c>
      <c r="K149" s="25">
        <f t="shared" si="36"/>
        <v>-0.62499999999999978</v>
      </c>
      <c r="L149">
        <f t="shared" si="16"/>
        <v>-60.246272859783154</v>
      </c>
      <c r="M149">
        <f t="shared" si="17"/>
        <v>-59.985972716974487</v>
      </c>
      <c r="N149">
        <f t="shared" si="18"/>
        <v>-59.619832758142024</v>
      </c>
      <c r="O149">
        <f t="shared" si="19"/>
        <v>-60.372775982065583</v>
      </c>
      <c r="P149">
        <f t="shared" si="20"/>
        <v>-60.414850996738473</v>
      </c>
      <c r="Q149">
        <f t="shared" si="21"/>
        <v>-59.746243187669869</v>
      </c>
      <c r="R149">
        <f t="shared" si="22"/>
        <v>-59.788503587851942</v>
      </c>
      <c r="S149">
        <f t="shared" si="23"/>
        <v>-59.813035071773427</v>
      </c>
      <c r="T149">
        <f t="shared" si="24"/>
        <v>-59.855110086446309</v>
      </c>
      <c r="U149">
        <f t="shared" si="25"/>
        <v>-59.897277793873791</v>
      </c>
      <c r="V149">
        <f t="shared" si="26"/>
        <v>-59.939445501301272</v>
      </c>
      <c r="W149">
        <f t="shared" si="27"/>
        <v>-59.981613208728753</v>
      </c>
      <c r="X149">
        <f t="shared" si="28"/>
        <v>-60.023780916156227</v>
      </c>
      <c r="Y149">
        <f t="shared" si="29"/>
        <v>-60.065948623583701</v>
      </c>
      <c r="Z149">
        <f t="shared" si="30"/>
        <v>-60.108116331011182</v>
      </c>
      <c r="AA149">
        <f t="shared" si="31"/>
        <v>-60.150284038438656</v>
      </c>
      <c r="AB149">
        <f t="shared" si="32"/>
        <v>-60.192451745866137</v>
      </c>
      <c r="AC149">
        <f t="shared" si="33"/>
        <v>-60.234619453293618</v>
      </c>
      <c r="AD149">
        <f t="shared" si="34"/>
        <v>-60.276787160721085</v>
      </c>
      <c r="AE149">
        <f t="shared" si="35"/>
        <v>-60.318954868148566</v>
      </c>
      <c r="AF149" s="25">
        <f t="shared" si="37"/>
        <v>-0.61403508771929804</v>
      </c>
    </row>
    <row r="150" spans="7:32" x14ac:dyDescent="0.25">
      <c r="G150" s="14">
        <v>1.0089285714285712</v>
      </c>
      <c r="H150" s="14">
        <v>0.90196078431372551</v>
      </c>
      <c r="I150" s="16">
        <v>1</v>
      </c>
      <c r="K150" s="25">
        <f t="shared" si="36"/>
        <v>-0.44642857142857123</v>
      </c>
      <c r="L150">
        <f t="shared" si="16"/>
        <v>-58.200996265192131</v>
      </c>
      <c r="M150">
        <f t="shared" si="17"/>
        <v>-58.033664105903625</v>
      </c>
      <c r="N150">
        <f t="shared" si="18"/>
        <v>-57.618994345399344</v>
      </c>
      <c r="O150">
        <f t="shared" si="19"/>
        <v>-58.326814204542217</v>
      </c>
      <c r="P150">
        <f t="shared" si="20"/>
        <v>-58.368653694692426</v>
      </c>
      <c r="Q150">
        <f t="shared" si="21"/>
        <v>-57.744712461782946</v>
      </c>
      <c r="R150">
        <f t="shared" si="22"/>
        <v>-57.786751597866122</v>
      </c>
      <c r="S150">
        <f t="shared" si="23"/>
        <v>-57.816507808711819</v>
      </c>
      <c r="T150">
        <f t="shared" si="24"/>
        <v>-57.858347298862029</v>
      </c>
      <c r="U150">
        <f t="shared" si="25"/>
        <v>-57.900286611978721</v>
      </c>
      <c r="V150">
        <f t="shared" si="26"/>
        <v>-57.942225925095421</v>
      </c>
      <c r="W150">
        <f t="shared" si="27"/>
        <v>-57.984165238212114</v>
      </c>
      <c r="X150">
        <f t="shared" si="28"/>
        <v>-58.026104551328807</v>
      </c>
      <c r="Y150">
        <f t="shared" si="29"/>
        <v>-58.068043864445507</v>
      </c>
      <c r="Z150">
        <f t="shared" si="30"/>
        <v>-58.109983177562199</v>
      </c>
      <c r="AA150">
        <f t="shared" si="31"/>
        <v>-58.151922490678892</v>
      </c>
      <c r="AB150">
        <f t="shared" si="32"/>
        <v>-58.193861803795585</v>
      </c>
      <c r="AC150">
        <f t="shared" si="33"/>
        <v>-58.235801116912285</v>
      </c>
      <c r="AD150">
        <f t="shared" si="34"/>
        <v>-58.27774043002897</v>
      </c>
      <c r="AE150">
        <f t="shared" si="35"/>
        <v>-58.31967974314567</v>
      </c>
      <c r="AF150" s="25">
        <f t="shared" si="37"/>
        <v>-0.43859649122806998</v>
      </c>
    </row>
    <row r="151" spans="7:32" x14ac:dyDescent="0.25">
      <c r="G151" s="28">
        <v>-1.6964285714285714</v>
      </c>
      <c r="H151" s="16">
        <v>0</v>
      </c>
      <c r="I151" s="16">
        <v>0</v>
      </c>
      <c r="K151" s="25">
        <f t="shared" si="36"/>
        <v>-0.26785714285714268</v>
      </c>
      <c r="L151">
        <f t="shared" si="16"/>
        <v>-56.107028002276948</v>
      </c>
      <c r="M151">
        <f t="shared" si="17"/>
        <v>-56.027357393105142</v>
      </c>
      <c r="N151">
        <f t="shared" si="18"/>
        <v>-55.569041579526079</v>
      </c>
      <c r="O151">
        <f t="shared" si="19"/>
        <v>-56.232160758694683</v>
      </c>
      <c r="P151">
        <f t="shared" si="20"/>
        <v>-56.273767101059519</v>
      </c>
      <c r="Q151">
        <f t="shared" si="21"/>
        <v>-55.694069759502732</v>
      </c>
      <c r="R151">
        <f t="shared" si="22"/>
        <v>-55.735885254749725</v>
      </c>
      <c r="S151">
        <f t="shared" si="23"/>
        <v>-55.770540893112127</v>
      </c>
      <c r="T151">
        <f t="shared" si="24"/>
        <v>-55.812147235476949</v>
      </c>
      <c r="U151">
        <f t="shared" si="25"/>
        <v>-55.853858154282861</v>
      </c>
      <c r="V151">
        <f t="shared" si="26"/>
        <v>-55.89556907308878</v>
      </c>
      <c r="W151">
        <f t="shared" si="27"/>
        <v>-55.937279991894691</v>
      </c>
      <c r="X151">
        <f t="shared" si="28"/>
        <v>-55.978990910700595</v>
      </c>
      <c r="Y151">
        <f t="shared" si="29"/>
        <v>-56.020701829506514</v>
      </c>
      <c r="Z151">
        <f t="shared" si="30"/>
        <v>-56.062412748312425</v>
      </c>
      <c r="AA151">
        <f t="shared" si="31"/>
        <v>-56.10412366711833</v>
      </c>
      <c r="AB151">
        <f t="shared" si="32"/>
        <v>-56.145834585924248</v>
      </c>
      <c r="AC151">
        <f t="shared" si="33"/>
        <v>-56.18754550473016</v>
      </c>
      <c r="AD151">
        <f t="shared" si="34"/>
        <v>-56.229256423536064</v>
      </c>
      <c r="AE151">
        <f t="shared" si="35"/>
        <v>-56.270967342341983</v>
      </c>
      <c r="AF151" s="25">
        <f t="shared" si="37"/>
        <v>-0.26315789473684192</v>
      </c>
    </row>
    <row r="152" spans="7:32" x14ac:dyDescent="0.25">
      <c r="G152" s="28">
        <v>1.6964285714285712</v>
      </c>
      <c r="H152" s="16">
        <v>0</v>
      </c>
      <c r="I152" s="16">
        <v>0</v>
      </c>
      <c r="K152" s="25">
        <f t="shared" si="36"/>
        <v>-8.9285714285714135E-2</v>
      </c>
      <c r="L152">
        <f t="shared" si="16"/>
        <v>-53.964368071037605</v>
      </c>
      <c r="M152">
        <f t="shared" si="17"/>
        <v>-53.966822421492907</v>
      </c>
      <c r="N152">
        <f t="shared" si="18"/>
        <v>-53.469864769696976</v>
      </c>
      <c r="O152">
        <f t="shared" si="19"/>
        <v>-54.088815644522995</v>
      </c>
      <c r="P152">
        <f t="shared" si="20"/>
        <v>-54.130191215839751</v>
      </c>
      <c r="Q152">
        <f t="shared" si="21"/>
        <v>-53.594205390003985</v>
      </c>
      <c r="R152">
        <f t="shared" si="22"/>
        <v>-53.63579486767749</v>
      </c>
      <c r="S152">
        <f t="shared" si="23"/>
        <v>-53.675012512590847</v>
      </c>
      <c r="T152">
        <f t="shared" si="24"/>
        <v>-53.716388083907596</v>
      </c>
      <c r="U152">
        <f t="shared" si="25"/>
        <v>-53.757870608402726</v>
      </c>
      <c r="V152">
        <f t="shared" si="26"/>
        <v>-53.799353132897863</v>
      </c>
      <c r="W152">
        <f t="shared" si="27"/>
        <v>-53.840835657392994</v>
      </c>
      <c r="X152">
        <f t="shared" si="28"/>
        <v>-53.882318181888117</v>
      </c>
      <c r="Y152">
        <f t="shared" si="29"/>
        <v>-53.923800706383247</v>
      </c>
      <c r="Z152">
        <f t="shared" si="30"/>
        <v>-53.965283230878377</v>
      </c>
      <c r="AA152">
        <f t="shared" si="31"/>
        <v>-54.0067657553735</v>
      </c>
      <c r="AB152">
        <f t="shared" si="32"/>
        <v>-54.048248279868631</v>
      </c>
      <c r="AC152">
        <f t="shared" si="33"/>
        <v>-54.089730804363761</v>
      </c>
      <c r="AD152">
        <f t="shared" si="34"/>
        <v>-54.131213328858884</v>
      </c>
      <c r="AE152">
        <f t="shared" si="35"/>
        <v>-54.172695853354021</v>
      </c>
      <c r="AF152" s="25">
        <f t="shared" si="37"/>
        <v>-8.7719298245613836E-2</v>
      </c>
    </row>
    <row r="153" spans="7:32" x14ac:dyDescent="0.25">
      <c r="G153" s="16">
        <v>0</v>
      </c>
      <c r="H153" s="28">
        <v>-1.5196078431372548</v>
      </c>
      <c r="I153" s="16">
        <v>0</v>
      </c>
      <c r="K153" s="25">
        <f t="shared" si="36"/>
        <v>8.9285714285714413E-2</v>
      </c>
      <c r="L153">
        <f t="shared" si="16"/>
        <v>-51.773016471474108</v>
      </c>
      <c r="M153">
        <f t="shared" si="17"/>
        <v>-51.851827725968349</v>
      </c>
      <c r="N153">
        <f t="shared" si="18"/>
        <v>-51.321351613689728</v>
      </c>
      <c r="O153">
        <f t="shared" si="19"/>
        <v>-51.896778862027141</v>
      </c>
      <c r="P153">
        <f t="shared" si="20"/>
        <v>-51.937926039033115</v>
      </c>
      <c r="Q153">
        <f t="shared" si="21"/>
        <v>-51.445007051064394</v>
      </c>
      <c r="R153">
        <f t="shared" si="22"/>
        <v>-51.486368134427117</v>
      </c>
      <c r="S153">
        <f t="shared" si="23"/>
        <v>-51.529798243367466</v>
      </c>
      <c r="T153">
        <f t="shared" si="24"/>
        <v>-51.570945420373434</v>
      </c>
      <c r="U153">
        <f t="shared" si="25"/>
        <v>-51.612199550557783</v>
      </c>
      <c r="V153">
        <f t="shared" si="26"/>
        <v>-51.653453680742125</v>
      </c>
      <c r="W153">
        <f t="shared" si="27"/>
        <v>-51.694707810926474</v>
      </c>
      <c r="X153">
        <f t="shared" si="28"/>
        <v>-51.735961941110816</v>
      </c>
      <c r="Y153">
        <f t="shared" si="29"/>
        <v>-51.777216071295165</v>
      </c>
      <c r="Z153">
        <f t="shared" si="30"/>
        <v>-51.818470201479514</v>
      </c>
      <c r="AA153">
        <f t="shared" si="31"/>
        <v>-51.859724331663855</v>
      </c>
      <c r="AB153">
        <f t="shared" si="32"/>
        <v>-51.900978461848204</v>
      </c>
      <c r="AC153">
        <f t="shared" si="33"/>
        <v>-51.942232592032553</v>
      </c>
      <c r="AD153">
        <f t="shared" si="34"/>
        <v>-51.983486722216895</v>
      </c>
      <c r="AE153">
        <f t="shared" si="35"/>
        <v>-52.024740852401237</v>
      </c>
      <c r="AF153" s="25">
        <f t="shared" si="37"/>
        <v>8.7719298245614252E-2</v>
      </c>
    </row>
    <row r="154" spans="7:32" x14ac:dyDescent="0.25">
      <c r="G154" s="16">
        <v>0</v>
      </c>
      <c r="H154" s="28">
        <v>1.5196078431372548</v>
      </c>
      <c r="I154" s="16">
        <v>0</v>
      </c>
      <c r="K154" s="25">
        <f t="shared" si="36"/>
        <v>0.26785714285714296</v>
      </c>
      <c r="L154">
        <f t="shared" si="16"/>
        <v>-49.532973203586465</v>
      </c>
      <c r="M154">
        <f t="shared" si="17"/>
        <v>-49.68214052412813</v>
      </c>
      <c r="N154">
        <f t="shared" si="18"/>
        <v>-49.123387197884995</v>
      </c>
      <c r="O154">
        <f t="shared" si="19"/>
        <v>-49.656050411207154</v>
      </c>
      <c r="P154">
        <f t="shared" si="20"/>
        <v>-49.696971570639633</v>
      </c>
      <c r="Q154">
        <f t="shared" si="21"/>
        <v>-49.246359829064602</v>
      </c>
      <c r="R154">
        <f t="shared" si="22"/>
        <v>-49.287490141379251</v>
      </c>
      <c r="S154">
        <f t="shared" si="23"/>
        <v>-49.334771050264379</v>
      </c>
      <c r="T154">
        <f t="shared" si="24"/>
        <v>-49.375692209696858</v>
      </c>
      <c r="U154">
        <f t="shared" si="25"/>
        <v>-49.416717945570426</v>
      </c>
      <c r="V154">
        <f t="shared" si="26"/>
        <v>-49.457743681443986</v>
      </c>
      <c r="W154">
        <f t="shared" si="27"/>
        <v>-49.498769417317554</v>
      </c>
      <c r="X154">
        <f t="shared" si="28"/>
        <v>-49.539795153191115</v>
      </c>
      <c r="Y154">
        <f t="shared" si="29"/>
        <v>-49.580820889064675</v>
      </c>
      <c r="Z154">
        <f t="shared" si="30"/>
        <v>-49.621846624938243</v>
      </c>
      <c r="AA154">
        <f t="shared" si="31"/>
        <v>-49.662872360811804</v>
      </c>
      <c r="AB154">
        <f t="shared" si="32"/>
        <v>-49.703898096685364</v>
      </c>
      <c r="AC154">
        <f t="shared" si="33"/>
        <v>-49.744923832558932</v>
      </c>
      <c r="AD154">
        <f t="shared" si="34"/>
        <v>-49.785949568432493</v>
      </c>
      <c r="AE154">
        <f t="shared" si="35"/>
        <v>-49.826975304306053</v>
      </c>
      <c r="AF154" s="25">
        <f t="shared" si="37"/>
        <v>0.26315789473684237</v>
      </c>
    </row>
    <row r="155" spans="7:32" x14ac:dyDescent="0.25">
      <c r="G155" s="16">
        <v>0</v>
      </c>
      <c r="H155" s="16">
        <v>0</v>
      </c>
      <c r="I155" s="28">
        <v>-1.6666666666666667</v>
      </c>
      <c r="K155" s="25">
        <f t="shared" si="36"/>
        <v>0.44642857142857151</v>
      </c>
      <c r="L155">
        <f t="shared" si="16"/>
        <v>-47.244238267374662</v>
      </c>
      <c r="M155">
        <f t="shared" si="17"/>
        <v>-47.457526706892772</v>
      </c>
      <c r="N155">
        <f t="shared" si="18"/>
        <v>-46.875853997266333</v>
      </c>
      <c r="O155">
        <f t="shared" si="19"/>
        <v>-47.366630292063</v>
      </c>
      <c r="P155">
        <f t="shared" si="20"/>
        <v>-47.407327810659304</v>
      </c>
      <c r="Q155">
        <f t="shared" si="21"/>
        <v>-46.998146198988188</v>
      </c>
      <c r="R155">
        <f t="shared" si="22"/>
        <v>-47.039043363517457</v>
      </c>
      <c r="S155">
        <f t="shared" si="23"/>
        <v>-47.089801286706923</v>
      </c>
      <c r="T155">
        <f t="shared" si="24"/>
        <v>-47.130498805303212</v>
      </c>
      <c r="U155">
        <f t="shared" si="25"/>
        <v>-47.171296146865998</v>
      </c>
      <c r="V155">
        <f t="shared" si="26"/>
        <v>-47.212093488428778</v>
      </c>
      <c r="W155">
        <f t="shared" si="27"/>
        <v>-47.252890829991564</v>
      </c>
      <c r="X155">
        <f t="shared" si="28"/>
        <v>-47.293688171554336</v>
      </c>
      <c r="Y155">
        <f t="shared" si="29"/>
        <v>-47.334485513117116</v>
      </c>
      <c r="Z155">
        <f t="shared" si="30"/>
        <v>-47.375282854679902</v>
      </c>
      <c r="AA155">
        <f t="shared" si="31"/>
        <v>-47.416080196242675</v>
      </c>
      <c r="AB155">
        <f t="shared" si="32"/>
        <v>-47.456877537805461</v>
      </c>
      <c r="AC155">
        <f t="shared" si="33"/>
        <v>-47.49767487936824</v>
      </c>
      <c r="AD155">
        <f t="shared" si="34"/>
        <v>-47.53847222093102</v>
      </c>
      <c r="AE155">
        <f t="shared" si="35"/>
        <v>-47.579269562493799</v>
      </c>
      <c r="AF155" s="25">
        <f t="shared" si="37"/>
        <v>0.43859649122807043</v>
      </c>
    </row>
    <row r="156" spans="7:32" x14ac:dyDescent="0.25">
      <c r="G156" s="16">
        <v>0</v>
      </c>
      <c r="H156" s="16">
        <v>0</v>
      </c>
      <c r="I156" s="28">
        <v>1.6666666666666667</v>
      </c>
      <c r="K156" s="25">
        <f t="shared" si="36"/>
        <v>0.625</v>
      </c>
      <c r="L156">
        <f t="shared" si="16"/>
        <v>-44.906811662838699</v>
      </c>
      <c r="M156">
        <f t="shared" si="17"/>
        <v>-45.177750829055455</v>
      </c>
      <c r="N156">
        <f t="shared" si="18"/>
        <v>-44.578631875420264</v>
      </c>
      <c r="O156">
        <f t="shared" si="19"/>
        <v>-45.028518504594693</v>
      </c>
      <c r="P156">
        <f t="shared" si="20"/>
        <v>-45.068994759092099</v>
      </c>
      <c r="Q156">
        <f t="shared" si="21"/>
        <v>-44.700246024421659</v>
      </c>
      <c r="R156">
        <f t="shared" si="22"/>
        <v>-44.740907664428249</v>
      </c>
      <c r="S156">
        <f t="shared" si="23"/>
        <v>-44.794756694723382</v>
      </c>
      <c r="T156">
        <f t="shared" si="24"/>
        <v>-44.835232949220782</v>
      </c>
      <c r="U156">
        <f t="shared" si="25"/>
        <v>-44.87580189647278</v>
      </c>
      <c r="V156">
        <f t="shared" si="26"/>
        <v>-44.916370843724778</v>
      </c>
      <c r="W156">
        <f t="shared" si="27"/>
        <v>-44.956939790976776</v>
      </c>
      <c r="X156">
        <f t="shared" si="28"/>
        <v>-44.997508738228767</v>
      </c>
      <c r="Y156">
        <f t="shared" si="29"/>
        <v>-45.038077685480772</v>
      </c>
      <c r="Z156">
        <f t="shared" si="30"/>
        <v>-45.07864663273277</v>
      </c>
      <c r="AA156">
        <f t="shared" si="31"/>
        <v>-45.119215579984761</v>
      </c>
      <c r="AB156">
        <f t="shared" si="32"/>
        <v>-45.159784527236759</v>
      </c>
      <c r="AC156">
        <f t="shared" si="33"/>
        <v>-45.200353474488757</v>
      </c>
      <c r="AD156">
        <f t="shared" si="34"/>
        <v>-45.240922421740756</v>
      </c>
      <c r="AE156">
        <f t="shared" si="35"/>
        <v>-45.281491368992754</v>
      </c>
      <c r="AF156" s="25">
        <f t="shared" si="37"/>
        <v>0.61403508771929849</v>
      </c>
    </row>
    <row r="157" spans="7:32" x14ac:dyDescent="0.25">
      <c r="G157" s="16">
        <v>0</v>
      </c>
      <c r="H157" s="16">
        <v>0</v>
      </c>
      <c r="I157" s="16">
        <v>0</v>
      </c>
      <c r="K157" s="25">
        <f t="shared" si="36"/>
        <v>0.8035714285714286</v>
      </c>
      <c r="L157">
        <f t="shared" si="16"/>
        <v>-42.520693389978589</v>
      </c>
      <c r="M157">
        <f t="shared" si="17"/>
        <v>-42.842576099749913</v>
      </c>
      <c r="N157">
        <f t="shared" si="18"/>
        <v>-42.231598084536252</v>
      </c>
      <c r="O157">
        <f t="shared" si="19"/>
        <v>-42.641715048802233</v>
      </c>
      <c r="P157">
        <f t="shared" si="20"/>
        <v>-42.681972415938048</v>
      </c>
      <c r="Q157">
        <f t="shared" si="21"/>
        <v>-42.352536557554494</v>
      </c>
      <c r="R157">
        <f t="shared" si="22"/>
        <v>-42.392960296301112</v>
      </c>
      <c r="S157">
        <f t="shared" si="23"/>
        <v>-42.449502404944987</v>
      </c>
      <c r="T157">
        <f t="shared" si="24"/>
        <v>-42.489759772080795</v>
      </c>
      <c r="U157">
        <f t="shared" si="25"/>
        <v>-42.530100325022012</v>
      </c>
      <c r="V157">
        <f t="shared" si="26"/>
        <v>-42.570440877963229</v>
      </c>
      <c r="W157">
        <f t="shared" si="27"/>
        <v>-42.610781430904446</v>
      </c>
      <c r="X157">
        <f t="shared" si="28"/>
        <v>-42.651121983845655</v>
      </c>
      <c r="Y157">
        <f t="shared" si="29"/>
        <v>-42.691462536786872</v>
      </c>
      <c r="Z157">
        <f t="shared" si="30"/>
        <v>-42.731803089728089</v>
      </c>
      <c r="AA157">
        <f t="shared" si="31"/>
        <v>-42.772143642669299</v>
      </c>
      <c r="AB157">
        <f t="shared" si="32"/>
        <v>-42.812484195610516</v>
      </c>
      <c r="AC157">
        <f t="shared" si="33"/>
        <v>-42.852824748551733</v>
      </c>
      <c r="AD157">
        <f t="shared" si="34"/>
        <v>-42.893165301492942</v>
      </c>
      <c r="AE157">
        <f t="shared" si="35"/>
        <v>-42.933505854434159</v>
      </c>
      <c r="AF157" s="25">
        <f t="shared" si="37"/>
        <v>0.78947368421052655</v>
      </c>
    </row>
    <row r="158" spans="7:32" x14ac:dyDescent="0.25">
      <c r="G158" s="16">
        <v>0</v>
      </c>
      <c r="H158" s="16">
        <v>0</v>
      </c>
      <c r="I158" s="16">
        <v>0</v>
      </c>
      <c r="K158" s="25">
        <f t="shared" si="36"/>
        <v>0.98214285714285721</v>
      </c>
      <c r="L158">
        <f t="shared" si="16"/>
        <v>-40.08588344879432</v>
      </c>
      <c r="M158">
        <f t="shared" si="17"/>
        <v>-40.451764372836706</v>
      </c>
      <c r="N158">
        <f t="shared" si="18"/>
        <v>-39.834627265406695</v>
      </c>
      <c r="O158">
        <f t="shared" si="19"/>
        <v>-40.20621992468562</v>
      </c>
      <c r="P158">
        <f t="shared" si="20"/>
        <v>-40.24626078119713</v>
      </c>
      <c r="Q158">
        <f t="shared" si="21"/>
        <v>-39.954892439179069</v>
      </c>
      <c r="R158">
        <f t="shared" si="22"/>
        <v>-39.995075899928423</v>
      </c>
      <c r="S158">
        <f t="shared" si="23"/>
        <v>-40.053900936605906</v>
      </c>
      <c r="T158">
        <f t="shared" si="24"/>
        <v>-40.093941793117409</v>
      </c>
      <c r="U158">
        <f t="shared" si="25"/>
        <v>-40.134053951747845</v>
      </c>
      <c r="V158">
        <f t="shared" si="26"/>
        <v>-40.17416611037828</v>
      </c>
      <c r="W158">
        <f t="shared" si="27"/>
        <v>-40.214278269008716</v>
      </c>
      <c r="X158">
        <f t="shared" si="28"/>
        <v>-40.254390427639137</v>
      </c>
      <c r="Y158">
        <f t="shared" si="29"/>
        <v>-40.294502586269573</v>
      </c>
      <c r="Z158">
        <f t="shared" si="30"/>
        <v>-40.334614744900009</v>
      </c>
      <c r="AA158">
        <f t="shared" si="31"/>
        <v>-40.374726903530437</v>
      </c>
      <c r="AB158">
        <f t="shared" si="32"/>
        <v>-40.414839062160866</v>
      </c>
      <c r="AC158">
        <f t="shared" si="33"/>
        <v>-40.454951220791301</v>
      </c>
      <c r="AD158">
        <f t="shared" si="34"/>
        <v>-40.49506337942173</v>
      </c>
      <c r="AE158">
        <f t="shared" si="35"/>
        <v>-40.535175538052165</v>
      </c>
      <c r="AF158" s="25">
        <f t="shared" si="37"/>
        <v>0.96491228070175461</v>
      </c>
    </row>
    <row r="159" spans="7:32" x14ac:dyDescent="0.25">
      <c r="G159" s="16">
        <v>0</v>
      </c>
      <c r="H159" s="16">
        <v>0</v>
      </c>
      <c r="I159" s="16">
        <v>0</v>
      </c>
      <c r="K159" s="25">
        <f t="shared" si="36"/>
        <v>1.1607142857142858</v>
      </c>
      <c r="L159">
        <f t="shared" si="16"/>
        <v>-37.602381839285904</v>
      </c>
      <c r="M159">
        <f t="shared" si="17"/>
        <v>-38.005076137207148</v>
      </c>
      <c r="N159">
        <f t="shared" si="18"/>
        <v>-37.387591447426949</v>
      </c>
      <c r="O159">
        <f t="shared" si="19"/>
        <v>-37.722033132244839</v>
      </c>
      <c r="P159">
        <f t="shared" si="20"/>
        <v>-37.761859854869357</v>
      </c>
      <c r="Q159">
        <f t="shared" si="21"/>
        <v>-37.507185698690762</v>
      </c>
      <c r="R159">
        <f t="shared" si="22"/>
        <v>-37.547126504705552</v>
      </c>
      <c r="S159">
        <f t="shared" si="23"/>
        <v>-37.607812197543254</v>
      </c>
      <c r="T159">
        <f t="shared" si="24"/>
        <v>-37.647638920167758</v>
      </c>
      <c r="U159">
        <f t="shared" si="25"/>
        <v>-37.687522684487405</v>
      </c>
      <c r="V159">
        <f t="shared" si="26"/>
        <v>-37.727406448807059</v>
      </c>
      <c r="W159">
        <f t="shared" si="27"/>
        <v>-37.767290213126707</v>
      </c>
      <c r="X159">
        <f t="shared" si="28"/>
        <v>-37.807173977446361</v>
      </c>
      <c r="Y159">
        <f t="shared" si="29"/>
        <v>-37.847057741766008</v>
      </c>
      <c r="Z159">
        <f t="shared" si="30"/>
        <v>-37.886941506085662</v>
      </c>
      <c r="AA159">
        <f t="shared" si="31"/>
        <v>-37.926825270405295</v>
      </c>
      <c r="AB159">
        <f t="shared" si="32"/>
        <v>-37.96670903472495</v>
      </c>
      <c r="AC159">
        <f t="shared" si="33"/>
        <v>-38.006592799044597</v>
      </c>
      <c r="AD159">
        <f t="shared" si="34"/>
        <v>-38.046476563364251</v>
      </c>
      <c r="AE159">
        <f t="shared" si="35"/>
        <v>-38.086360327683899</v>
      </c>
      <c r="AF159" s="25">
        <f t="shared" si="37"/>
        <v>1.1403508771929827</v>
      </c>
    </row>
    <row r="160" spans="7:32" x14ac:dyDescent="0.25">
      <c r="G160" s="16">
        <v>0</v>
      </c>
      <c r="H160" s="16">
        <v>0</v>
      </c>
      <c r="I160" s="16">
        <v>0</v>
      </c>
      <c r="K160" s="25">
        <f t="shared" si="36"/>
        <v>1.3392857142857144</v>
      </c>
      <c r="L160">
        <f t="shared" si="16"/>
        <v>-35.070188561453314</v>
      </c>
      <c r="M160">
        <f t="shared" si="17"/>
        <v>-35.502270507003949</v>
      </c>
      <c r="N160">
        <f t="shared" si="18"/>
        <v>-34.890360048595298</v>
      </c>
      <c r="O160">
        <f t="shared" si="19"/>
        <v>-35.189154671479912</v>
      </c>
      <c r="P160">
        <f t="shared" si="20"/>
        <v>-35.228769636954723</v>
      </c>
      <c r="Q160">
        <f t="shared" si="21"/>
        <v>-35.009285754087841</v>
      </c>
      <c r="R160">
        <f t="shared" si="22"/>
        <v>-35.048981528630769</v>
      </c>
      <c r="S160">
        <f t="shared" si="23"/>
        <v>-35.111093484197077</v>
      </c>
      <c r="T160">
        <f t="shared" si="24"/>
        <v>-35.150708449671882</v>
      </c>
      <c r="U160">
        <f t="shared" si="25"/>
        <v>-35.190363819680748</v>
      </c>
      <c r="V160">
        <f t="shared" si="26"/>
        <v>-35.230019189689621</v>
      </c>
      <c r="W160">
        <f t="shared" si="27"/>
        <v>-35.269674559698487</v>
      </c>
      <c r="X160">
        <f t="shared" si="28"/>
        <v>-35.309329929707346</v>
      </c>
      <c r="Y160">
        <f t="shared" si="29"/>
        <v>-35.348985299716212</v>
      </c>
      <c r="Z160">
        <f t="shared" si="30"/>
        <v>-35.388640669725085</v>
      </c>
      <c r="AA160">
        <f t="shared" si="31"/>
        <v>-35.428296039733944</v>
      </c>
      <c r="AB160">
        <f t="shared" si="32"/>
        <v>-35.46795140974281</v>
      </c>
      <c r="AC160">
        <f t="shared" si="33"/>
        <v>-35.507606779751683</v>
      </c>
      <c r="AD160">
        <f t="shared" si="34"/>
        <v>-35.547262149760542</v>
      </c>
      <c r="AE160">
        <f t="shared" si="35"/>
        <v>-35.586917519769408</v>
      </c>
      <c r="AF160" s="25">
        <f t="shared" si="37"/>
        <v>1.3157894736842108</v>
      </c>
    </row>
    <row r="161" spans="6:32" x14ac:dyDescent="0.25">
      <c r="G161" s="16">
        <v>0</v>
      </c>
      <c r="H161" s="16">
        <v>0</v>
      </c>
      <c r="I161" s="16">
        <v>0</v>
      </c>
      <c r="K161" s="25">
        <f>K160+$G$165</f>
        <v>1.517857142857143</v>
      </c>
      <c r="L161">
        <f t="shared" si="16"/>
        <v>-32.489303615296585</v>
      </c>
      <c r="M161">
        <f t="shared" si="17"/>
        <v>-32.943105211757818</v>
      </c>
      <c r="N161">
        <f t="shared" si="18"/>
        <v>-32.342799875512988</v>
      </c>
      <c r="O161">
        <f t="shared" si="19"/>
        <v>-32.607584542390832</v>
      </c>
      <c r="P161">
        <f t="shared" si="20"/>
        <v>-32.646990127453243</v>
      </c>
      <c r="Q161">
        <f t="shared" si="21"/>
        <v>-32.461059411971561</v>
      </c>
      <c r="R161">
        <f t="shared" si="22"/>
        <v>-32.50050777830532</v>
      </c>
      <c r="S161">
        <f t="shared" si="23"/>
        <v>-32.563599481610389</v>
      </c>
      <c r="T161">
        <f t="shared" si="24"/>
        <v>-32.603005066672793</v>
      </c>
      <c r="U161">
        <f t="shared" si="25"/>
        <v>-32.642432042370878</v>
      </c>
      <c r="V161">
        <f t="shared" si="26"/>
        <v>-32.68185901806897</v>
      </c>
      <c r="W161">
        <f t="shared" si="27"/>
        <v>-32.721285993767054</v>
      </c>
      <c r="X161">
        <f t="shared" si="28"/>
        <v>-32.760712969465132</v>
      </c>
      <c r="Y161">
        <f t="shared" si="29"/>
        <v>-32.800139945163217</v>
      </c>
      <c r="Z161">
        <f t="shared" si="30"/>
        <v>-32.839566920861301</v>
      </c>
      <c r="AA161">
        <f t="shared" si="31"/>
        <v>-32.878993896559379</v>
      </c>
      <c r="AB161">
        <f t="shared" si="32"/>
        <v>-32.918420872257464</v>
      </c>
      <c r="AC161">
        <f t="shared" si="33"/>
        <v>-32.957847847955549</v>
      </c>
      <c r="AD161">
        <f t="shared" si="34"/>
        <v>-32.997274823653626</v>
      </c>
      <c r="AE161">
        <f t="shared" si="35"/>
        <v>-33.036701799351711</v>
      </c>
      <c r="AF161" s="25">
        <f t="shared" si="37"/>
        <v>1.491228070175439</v>
      </c>
    </row>
    <row r="162" spans="6:32" x14ac:dyDescent="0.25">
      <c r="G162" s="16">
        <v>0</v>
      </c>
      <c r="H162" s="16">
        <v>0</v>
      </c>
      <c r="I162" s="16">
        <v>0</v>
      </c>
      <c r="K162" s="25">
        <f t="shared" si="36"/>
        <v>1.6964285714285716</v>
      </c>
      <c r="L162">
        <f t="shared" si="16"/>
        <v>-29.859727000815681</v>
      </c>
      <c r="M162">
        <f t="shared" si="17"/>
        <v>-30.327336586438999</v>
      </c>
      <c r="N162">
        <f t="shared" si="18"/>
        <v>-29.744775123384162</v>
      </c>
      <c r="O162">
        <f t="shared" si="19"/>
        <v>-29.977322744977581</v>
      </c>
      <c r="P162">
        <f t="shared" si="20"/>
        <v>-30.016521326364877</v>
      </c>
      <c r="Q162">
        <f t="shared" si="21"/>
        <v>-29.862370867546062</v>
      </c>
      <c r="R162">
        <f t="shared" si="22"/>
        <v>-29.901569448933362</v>
      </c>
      <c r="S162">
        <f t="shared" si="23"/>
        <v>-29.965182263429099</v>
      </c>
      <c r="T162">
        <f t="shared" si="24"/>
        <v>-30.004380844816396</v>
      </c>
      <c r="U162">
        <f t="shared" si="25"/>
        <v>-30.043579426203696</v>
      </c>
      <c r="V162">
        <f t="shared" si="26"/>
        <v>-30.082778007590992</v>
      </c>
      <c r="W162">
        <f t="shared" si="27"/>
        <v>-30.121976588978292</v>
      </c>
      <c r="X162">
        <f t="shared" si="28"/>
        <v>-30.161175170365595</v>
      </c>
      <c r="Y162">
        <f t="shared" si="29"/>
        <v>-30.200373751752892</v>
      </c>
      <c r="Z162">
        <f t="shared" si="30"/>
        <v>-30.239572333140192</v>
      </c>
      <c r="AA162">
        <f t="shared" si="31"/>
        <v>-30.278770914527495</v>
      </c>
      <c r="AB162">
        <f t="shared" si="32"/>
        <v>-30.317969495914799</v>
      </c>
      <c r="AC162">
        <f t="shared" si="33"/>
        <v>-30.357168077302092</v>
      </c>
      <c r="AD162">
        <f t="shared" si="34"/>
        <v>-30.396366658689395</v>
      </c>
      <c r="AE162">
        <f t="shared" si="35"/>
        <v>-30.435565240076699</v>
      </c>
      <c r="AF162" s="25">
        <f t="shared" si="37"/>
        <v>1.6666666666666672</v>
      </c>
    </row>
    <row r="163" spans="6:32" x14ac:dyDescent="0.25">
      <c r="F163" t="s">
        <v>6</v>
      </c>
      <c r="G163" s="25">
        <f>MAX(G143:G162)</f>
        <v>1.6964285714285712</v>
      </c>
      <c r="H163" s="25">
        <f>MAX(H143:H162)</f>
        <v>1.5196078431372548</v>
      </c>
      <c r="I163" s="25">
        <f>MAX(I143:I162)</f>
        <v>1.6666666666666667</v>
      </c>
      <c r="AF163" s="25"/>
    </row>
    <row r="164" spans="6:32" x14ac:dyDescent="0.25">
      <c r="F164" t="s">
        <v>7</v>
      </c>
      <c r="G164" s="25">
        <f>MIN(G143:G162)</f>
        <v>-1.6964285714285714</v>
      </c>
      <c r="H164" s="25">
        <f>MIN(H143:H162)</f>
        <v>-1.5196078431372548</v>
      </c>
      <c r="I164" s="25">
        <f>MIN(I143:I162)</f>
        <v>-1.6666666666666667</v>
      </c>
    </row>
    <row r="165" spans="6:32" x14ac:dyDescent="0.25">
      <c r="F165" t="s">
        <v>22</v>
      </c>
      <c r="G165" s="25">
        <f>(G163-G164)/19</f>
        <v>0.17857142857142855</v>
      </c>
      <c r="H165" s="25">
        <f>(H163-H164)/19</f>
        <v>0.15995872033023736</v>
      </c>
      <c r="I165" s="25">
        <f>(I163-I164)/19</f>
        <v>0.17543859649122809</v>
      </c>
    </row>
  </sheetData>
  <mergeCells count="1">
    <mergeCell ref="C32:G3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Coded</vt:lpstr>
      <vt:lpstr>Natural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Haidar</dc:creator>
  <cp:lastModifiedBy>Windows User</cp:lastModifiedBy>
  <dcterms:created xsi:type="dcterms:W3CDTF">2018-09-18T00:59:16Z</dcterms:created>
  <dcterms:modified xsi:type="dcterms:W3CDTF">2019-10-15T04:50:01Z</dcterms:modified>
</cp:coreProperties>
</file>